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Vendor prices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&quot;$&quot;#,##0.00"/>
    <numFmt numFmtId="166" formatCode="0.00&quot; pts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3" fontId="4" fillId="3" borderId="0" pivotButton="0" quotePrefix="0" xfId="0"/>
    <xf numFmtId="9" fontId="4" fillId="3" borderId="0" pivotButton="0" quotePrefix="0" xfId="0"/>
    <xf numFmtId="10" fontId="4" fillId="3" borderId="0" pivotButton="0" quotePrefix="0" xfId="0"/>
    <xf numFmtId="165" fontId="4" fillId="3" borderId="0" pivotButton="0" quotePrefix="0" xfId="0"/>
    <xf numFmtId="0" fontId="3" fillId="4" borderId="0" applyAlignment="1" pivotButton="0" quotePrefix="0" xfId="0">
      <alignment vertical="bottom" wrapText="1"/>
    </xf>
    <xf numFmtId="164" fontId="0" fillId="0" borderId="0" pivotButton="0" quotePrefix="0" xfId="0"/>
    <xf numFmtId="10" fontId="0" fillId="0" borderId="0" pivotButton="0" quotePrefix="0" xfId="0"/>
    <xf numFmtId="3" fontId="0" fillId="0" borderId="0" pivotButton="0" quotePrefix="0" xfId="0"/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165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  <col width="16" customWidth="1" min="4" max="4"/>
    <col width="16" customWidth="1" min="5" max="5"/>
    <col width="16" customWidth="1" min="6" max="6"/>
    <col width="14" customWidth="1" min="7" max="7"/>
    <col width="10" customWidth="1" min="8" max="8"/>
  </cols>
  <sheetData>
    <row r="1">
      <c r="A1" s="1" t="inlineStr">
        <is>
          <t>Subscription Billing Fees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Monthly billing volume (MRR billed)</t>
        </is>
      </c>
      <c r="B5" s="5" t="n">
        <v>50000</v>
      </c>
    </row>
    <row r="6">
      <c r="A6" t="inlineStr">
        <is>
          <t>Charges per month</t>
        </is>
      </c>
      <c r="B6" s="6" t="n">
        <v>2000</v>
      </c>
    </row>
    <row r="7">
      <c r="A7" t="inlineStr">
        <is>
          <t>Share of non-US cards</t>
        </is>
      </c>
      <c r="B7" s="7" t="n">
        <v>0</v>
      </c>
    </row>
    <row r="8">
      <c r="A8" t="inlineStr">
        <is>
          <t>Gateway rate (Stripe US standard)</t>
        </is>
      </c>
      <c r="B8" s="8" t="n">
        <v>0.029</v>
      </c>
    </row>
    <row r="9">
      <c r="A9" t="inlineStr">
        <is>
          <t>Gateway fee per charge</t>
        </is>
      </c>
      <c r="B9" s="9" t="n">
        <v>0.3</v>
      </c>
    </row>
    <row r="10">
      <c r="A10" t="inlineStr">
        <is>
          <t>Gateway surcharge on non-US cards</t>
        </is>
      </c>
      <c r="B10" s="8" t="n">
        <v>0.015</v>
      </c>
    </row>
    <row r="11">
      <c r="A11" t="inlineStr">
        <is>
          <t>Tax engine cost (% of volume, only where the tool is not merchant of record)</t>
        </is>
      </c>
      <c r="B11" s="8" t="n">
        <v>0</v>
      </c>
    </row>
    <row r="13">
      <c r="A13" s="3" t="inlineStr">
        <is>
          <t>Monthly cost by vendor (cheapest eligible option of each)</t>
        </is>
      </c>
      <c r="B13" s="4" t="n"/>
      <c r="C13" s="4" t="n"/>
    </row>
    <row r="14">
      <c r="A14" s="10" t="inlineStr">
        <is>
          <t>Vendor</t>
        </is>
      </c>
      <c r="B14" s="10" t="inlineStr">
        <is>
          <t>Platform fee</t>
        </is>
      </c>
      <c r="C14" s="10" t="inlineStr">
        <is>
          <t>Cheapest option</t>
        </is>
      </c>
      <c r="D14" s="10" t="inlineStr">
        <is>
          <t>Processing and tax</t>
        </is>
      </c>
      <c r="E14" s="10" t="inlineStr">
        <is>
          <t>Total per month</t>
        </is>
      </c>
      <c r="F14" s="10" t="inlineStr">
        <is>
          <t>% of volume</t>
        </is>
      </c>
      <c r="G14" s="10" t="inlineStr">
        <is>
          <t>Rank</t>
        </is>
      </c>
    </row>
    <row r="15">
      <c r="A15" t="inlineStr">
        <is>
          <t>Chargebee</t>
        </is>
      </c>
      <c r="B15" s="11">
        <f>IF(COUNT('Vendor prices'!$L$4:$L$5)=0,"n/a",MIN('Vendor prices'!$L$4:$L$5))</f>
        <v/>
      </c>
      <c r="C15">
        <f>IF(ISNUMBER(B15),INDEX('Vendor prices'!$B$4:$B$5,MATCH(B15,'Vendor prices'!$L$4:$L$5,0)),"over its volume limit")</f>
        <v/>
      </c>
      <c r="D15" s="11">
        <f>IF(ISNUMBER(B15),IF('Vendor prices'!$H$4="Yes",$B$5*($B$8+MIN(1,$B$7)*$B$10)+$B$6*$B$9,$B$5*MIN(1,$B$7)*'Vendor prices'!$J$4)+IF('Vendor prices'!$I$4="Yes",0,$B$5*$B$11),"")</f>
        <v/>
      </c>
      <c r="E15" s="11">
        <f>IF(ISNUMBER(B15),B15+D15,"")</f>
        <v/>
      </c>
      <c r="F15" s="12">
        <f>IF(AND(ISNUMBER(E15),$B$5&gt;0),E15/$B$5,"")</f>
        <v/>
      </c>
      <c r="G15" s="13">
        <f>IF(ISNUMBER(E15),RANK(E15,$E$15:$E$21,1),"")</f>
        <v/>
      </c>
    </row>
    <row r="16">
      <c r="A16" t="inlineStr">
        <is>
          <t>Maxio</t>
        </is>
      </c>
      <c r="B16" s="11">
        <f>IF(COUNT('Vendor prices'!$L$6:$L$6)=0,"n/a",MIN('Vendor prices'!$L$6:$L$6))</f>
        <v/>
      </c>
      <c r="C16">
        <f>IF(ISNUMBER(B16),INDEX('Vendor prices'!$B$6:$B$6,MATCH(B16,'Vendor prices'!$L$6:$L$6,0)),"over its volume limit")</f>
        <v/>
      </c>
      <c r="D16" s="11">
        <f>IF(ISNUMBER(B16),IF('Vendor prices'!$H$6="Yes",$B$5*($B$8+MIN(1,$B$7)*$B$10)+$B$6*$B$9,$B$5*MIN(1,$B$7)*'Vendor prices'!$J$6)+IF('Vendor prices'!$I$6="Yes",0,$B$5*$B$11),"")</f>
        <v/>
      </c>
      <c r="E16" s="11">
        <f>IF(ISNUMBER(B16),B16+D16,"")</f>
        <v/>
      </c>
      <c r="F16" s="12">
        <f>IF(AND(ISNUMBER(E16),$B$5&gt;0),E16/$B$5,"")</f>
        <v/>
      </c>
      <c r="G16" s="13">
        <f>IF(ISNUMBER(E16),RANK(E16,$E$15:$E$21,1),"")</f>
        <v/>
      </c>
    </row>
    <row r="17">
      <c r="A17" t="inlineStr">
        <is>
          <t>Paddle</t>
        </is>
      </c>
      <c r="B17" s="11">
        <f>IF(COUNT('Vendor prices'!$L$7:$L$7)=0,"n/a",MIN('Vendor prices'!$L$7:$L$7))</f>
        <v/>
      </c>
      <c r="C17">
        <f>IF(ISNUMBER(B17),INDEX('Vendor prices'!$B$7:$B$7,MATCH(B17,'Vendor prices'!$L$7:$L$7,0)),"over its volume limit")</f>
        <v/>
      </c>
      <c r="D17" s="11">
        <f>IF(ISNUMBER(B17),IF('Vendor prices'!$H$7="Yes",$B$5*($B$8+MIN(1,$B$7)*$B$10)+$B$6*$B$9,$B$5*MIN(1,$B$7)*'Vendor prices'!$J$7)+IF('Vendor prices'!$I$7="Yes",0,$B$5*$B$11),"")</f>
        <v/>
      </c>
      <c r="E17" s="11">
        <f>IF(ISNUMBER(B17),B17+D17,"")</f>
        <v/>
      </c>
      <c r="F17" s="12">
        <f>IF(AND(ISNUMBER(E17),$B$5&gt;0),E17/$B$5,"")</f>
        <v/>
      </c>
      <c r="G17" s="13">
        <f>IF(ISNUMBER(E17),RANK(E17,$E$15:$E$21,1),"")</f>
        <v/>
      </c>
    </row>
    <row r="18">
      <c r="A18" t="inlineStr">
        <is>
          <t>Polar</t>
        </is>
      </c>
      <c r="B18" s="11">
        <f>IF(COUNT('Vendor prices'!$L$8:$L$11)=0,"n/a",MIN('Vendor prices'!$L$8:$L$11))</f>
        <v/>
      </c>
      <c r="C18">
        <f>IF(ISNUMBER(B18),INDEX('Vendor prices'!$B$8:$B$11,MATCH(B18,'Vendor prices'!$L$8:$L$11,0)),"over its volume limit")</f>
        <v/>
      </c>
      <c r="D18" s="11">
        <f>IF(ISNUMBER(B18),IF('Vendor prices'!$H$8="Yes",$B$5*($B$8+MIN(1,$B$7)*$B$10)+$B$6*$B$9,$B$5*MIN(1,$B$7)*'Vendor prices'!$J$8)+IF('Vendor prices'!$I$8="Yes",0,$B$5*$B$11),"")</f>
        <v/>
      </c>
      <c r="E18" s="11">
        <f>IF(ISNUMBER(B18),B18+D18,"")</f>
        <v/>
      </c>
      <c r="F18" s="12">
        <f>IF(AND(ISNUMBER(E18),$B$5&gt;0),E18/$B$5,"")</f>
        <v/>
      </c>
      <c r="G18" s="13">
        <f>IF(ISNUMBER(E18),RANK(E18,$E$15:$E$21,1),"")</f>
        <v/>
      </c>
    </row>
    <row r="19">
      <c r="A19" t="inlineStr">
        <is>
          <t>Recurly</t>
        </is>
      </c>
      <c r="B19" s="11">
        <f>IF(COUNT('Vendor prices'!$L$12:$L$12)=0,"n/a",MIN('Vendor prices'!$L$12:$L$12))</f>
        <v/>
      </c>
      <c r="C19">
        <f>IF(ISNUMBER(B19),INDEX('Vendor prices'!$B$12:$B$12,MATCH(B19,'Vendor prices'!$L$12:$L$12,0)),"over its volume limit")</f>
        <v/>
      </c>
      <c r="D19" s="11">
        <f>IF(ISNUMBER(B19),IF('Vendor prices'!$H$12="Yes",$B$5*($B$8+MIN(1,$B$7)*$B$10)+$B$6*$B$9,$B$5*MIN(1,$B$7)*'Vendor prices'!$J$12)+IF('Vendor prices'!$I$12="Yes",0,$B$5*$B$11),"")</f>
        <v/>
      </c>
      <c r="E19" s="11">
        <f>IF(ISNUMBER(B19),B19+D19,"")</f>
        <v/>
      </c>
      <c r="F19" s="12">
        <f>IF(AND(ISNUMBER(E19),$B$5&gt;0),E19/$B$5,"")</f>
        <v/>
      </c>
      <c r="G19" s="13">
        <f>IF(ISNUMBER(E19),RANK(E19,$E$15:$E$21,1),"")</f>
        <v/>
      </c>
    </row>
    <row r="20">
      <c r="A20" t="inlineStr">
        <is>
          <t>Stripe Billing</t>
        </is>
      </c>
      <c r="B20" s="11">
        <f>IF(COUNT('Vendor prices'!$L$13:$L$17)=0,"n/a",MIN('Vendor prices'!$L$13:$L$17))</f>
        <v/>
      </c>
      <c r="C20">
        <f>IF(ISNUMBER(B20),INDEX('Vendor prices'!$B$13:$B$17,MATCH(B20,'Vendor prices'!$L$13:$L$17,0)),"over its volume limit")</f>
        <v/>
      </c>
      <c r="D20" s="11">
        <f>IF(ISNUMBER(B20),IF('Vendor prices'!$H$13="Yes",$B$5*($B$8+MIN(1,$B$7)*$B$10)+$B$6*$B$9,$B$5*MIN(1,$B$7)*'Vendor prices'!$J$13)+IF('Vendor prices'!$I$13="Yes",0,$B$5*$B$11),"")</f>
        <v/>
      </c>
      <c r="E20" s="11">
        <f>IF(ISNUMBER(B20),B20+D20,"")</f>
        <v/>
      </c>
      <c r="F20" s="12">
        <f>IF(AND(ISNUMBER(E20),$B$5&gt;0),E20/$B$5,"")</f>
        <v/>
      </c>
      <c r="G20" s="13">
        <f>IF(ISNUMBER(E20),RANK(E20,$E$15:$E$21,1),"")</f>
        <v/>
      </c>
    </row>
    <row r="21">
      <c r="A21" t="inlineStr">
        <is>
          <t>Stripe Managed Payments</t>
        </is>
      </c>
      <c r="B21" s="11">
        <f>IF(COUNT('Vendor prices'!$L$18:$L$18)=0,"n/a",MIN('Vendor prices'!$L$18:$L$18))</f>
        <v/>
      </c>
      <c r="C21">
        <f>IF(ISNUMBER(B21),INDEX('Vendor prices'!$B$18:$B$18,MATCH(B21,'Vendor prices'!$L$18:$L$18,0)),"over its volume limit")</f>
        <v/>
      </c>
      <c r="D21" s="11">
        <f>IF(ISNUMBER(B21),IF('Vendor prices'!$H$18="Yes",$B$5*($B$8+MIN(1,$B$7)*$B$10)+$B$6*$B$9,$B$5*MIN(1,$B$7)*'Vendor prices'!$J$18)+IF('Vendor prices'!$I$18="Yes",0,$B$5*$B$11),"")</f>
        <v/>
      </c>
      <c r="E21" s="11">
        <f>IF(ISNUMBER(B21),B21+D21,"")</f>
        <v/>
      </c>
      <c r="F21" s="12">
        <f>IF(AND(ISNUMBER(E21),$B$5&gt;0),E21/$B$5,"")</f>
        <v/>
      </c>
      <c r="G21" s="13">
        <f>IF(ISNUMBER(E21),RANK(E21,$E$15:$E$21,1),"")</f>
        <v/>
      </c>
    </row>
    <row r="23">
      <c r="A23" s="3" t="inlineStr">
        <is>
          <t>Results</t>
        </is>
      </c>
      <c r="B23" s="4" t="n"/>
      <c r="C23" s="4" t="n"/>
    </row>
    <row r="24">
      <c r="A24" s="14" t="inlineStr">
        <is>
          <t>Cheapest total per month</t>
        </is>
      </c>
      <c r="B24" s="15">
        <f>MIN($E$15:$E$21)</f>
        <v/>
      </c>
    </row>
    <row r="25">
      <c r="A25" t="inlineStr">
        <is>
          <t>Cheapest vendor</t>
        </is>
      </c>
      <c r="B25" s="16">
        <f>INDEX($A$15:$A$21,MATCH($B$24,$E$15:$E$21,0))</f>
        <v/>
      </c>
    </row>
    <row r="26">
      <c r="A26" t="inlineStr">
        <is>
          <t>Gross margin points it costs</t>
        </is>
      </c>
      <c r="B26" s="17">
        <f>IF($B$5&gt;0,$B$24/$B$5*100,0)</f>
        <v/>
      </c>
    </row>
    <row r="27">
      <c r="A27" t="inlineStr">
        <is>
          <t>Spread, cheapest to most expensive (per month)</t>
        </is>
      </c>
      <c r="B27" s="18">
        <f>MAX($E$15:$E$21)-$B$24</f>
        <v/>
      </c>
    </row>
    <row r="28">
      <c r="A28" t="inlineStr">
        <is>
          <t>Spread per year</t>
        </is>
      </c>
      <c r="B28" s="18">
        <f>$B$27*12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selection activeCell="A1" sqref="A1"/>
    </sheetView>
  </sheetViews>
  <sheetFormatPr baseColWidth="8" defaultRowHeight="15"/>
  <cols>
    <col width="26" customWidth="1" min="1" max="1"/>
    <col width="44" customWidth="1" min="2" max="2"/>
    <col width="14" customWidth="1" min="3" max="3"/>
    <col width="12" customWidth="1" min="4" max="4"/>
    <col width="12" customWidth="1" min="5" max="5"/>
    <col width="16" customWidth="1" min="6" max="6"/>
    <col width="16" customWidth="1" min="7" max="7"/>
    <col width="14" customWidth="1" min="8" max="8"/>
    <col width="14" customWidth="1" min="9" max="9"/>
    <col width="14" customWidth="1" min="10" max="10"/>
    <col width="12" customWidth="1" min="11" max="11"/>
    <col width="16" customWidth="1" min="12" max="12"/>
  </cols>
  <sheetData>
    <row r="1">
      <c r="A1" s="14" t="inlineStr">
        <is>
          <t>Vendor fee options (from each vendor's pricing page, verified October 11, 2026). Blank = no limit.</t>
        </is>
      </c>
    </row>
    <row r="3">
      <c r="A3" s="10" t="inlineStr">
        <is>
          <t>Vendor</t>
        </is>
      </c>
      <c r="B3" s="10" t="inlineStr">
        <is>
          <t>Option</t>
        </is>
      </c>
      <c r="C3" s="10" t="inlineStr">
        <is>
          <t>Monthly fee</t>
        </is>
      </c>
      <c r="D3" s="10" t="inlineStr">
        <is>
          <t>% of volume</t>
        </is>
      </c>
      <c r="E3" s="10" t="inlineStr">
        <is>
          <t>Per charge</t>
        </is>
      </c>
      <c r="F3" s="10" t="inlineStr">
        <is>
          <t>Free volume per month</t>
        </is>
      </c>
      <c r="G3" s="10" t="inlineStr">
        <is>
          <t>Max volume per month</t>
        </is>
      </c>
      <c r="H3" s="10" t="inlineStr">
        <is>
          <t>Gateway extra?</t>
        </is>
      </c>
      <c r="I3" s="10" t="inlineStr">
        <is>
          <t>Merchant of record?</t>
        </is>
      </c>
      <c r="J3" s="10" t="inlineStr">
        <is>
          <t>Non-US surcharge</t>
        </is>
      </c>
      <c r="K3" s="10" t="inlineStr">
        <is>
          <t>Verified</t>
        </is>
      </c>
      <c r="L3" s="10" t="inlineStr">
        <is>
          <t>Cost at your volume</t>
        </is>
      </c>
    </row>
    <row r="4">
      <c r="A4" t="inlineStr">
        <is>
          <t>Chargebee</t>
        </is>
      </c>
      <c r="B4" t="inlineStr">
        <is>
          <t>Flow, $0 + 0.80%</t>
        </is>
      </c>
      <c r="C4" s="11" t="n">
        <v>0</v>
      </c>
      <c r="D4" s="12" t="n">
        <v>0.008</v>
      </c>
      <c r="E4" s="19" t="n">
        <v>0</v>
      </c>
      <c r="F4" s="11" t="n">
        <v>0</v>
      </c>
      <c r="G4" s="11" t="n"/>
      <c r="H4" t="inlineStr">
        <is>
          <t>Yes</t>
        </is>
      </c>
      <c r="I4" t="inlineStr">
        <is>
          <t>No</t>
        </is>
      </c>
      <c r="J4" s="12" t="n">
        <v>0</v>
      </c>
      <c r="K4" t="inlineStr">
        <is>
          <t>2026-10-11</t>
        </is>
      </c>
      <c r="L4" s="19">
        <f>IF(AND(ISNUMBER(G4),Calculator!$B$5&gt;G4),"",C4+MAX(0,Calculator!$B$5-F4)*D4+Calculator!$B$6*E4)</f>
        <v/>
      </c>
    </row>
    <row r="5">
      <c r="A5" t="inlineStr">
        <is>
          <t>Chargebee</t>
        </is>
      </c>
      <c r="B5" t="inlineStr">
        <is>
          <t>Flow, $99/mo + 0.65%</t>
        </is>
      </c>
      <c r="C5" s="11" t="n">
        <v>99</v>
      </c>
      <c r="D5" s="12" t="n">
        <v>0.006500000000000001</v>
      </c>
      <c r="E5" s="19" t="n">
        <v>0</v>
      </c>
      <c r="F5" s="11" t="n">
        <v>0</v>
      </c>
      <c r="G5" s="11" t="n"/>
      <c r="H5" t="inlineStr">
        <is>
          <t>Yes</t>
        </is>
      </c>
      <c r="I5" t="inlineStr">
        <is>
          <t>No</t>
        </is>
      </c>
      <c r="J5" s="12" t="n">
        <v>0</v>
      </c>
      <c r="K5" t="inlineStr">
        <is>
          <t>2026-10-11</t>
        </is>
      </c>
      <c r="L5" s="19">
        <f>IF(AND(ISNUMBER(G5),Calculator!$B$5&gt;G5),"",C5+MAX(0,Calculator!$B$5-F5)*D5+Calculator!$B$6*E5)</f>
        <v/>
      </c>
    </row>
    <row r="6">
      <c r="A6" t="inlineStr">
        <is>
          <t>Maxio</t>
        </is>
      </c>
      <c r="B6" t="inlineStr">
        <is>
          <t>Grow, from $599/mo (up to $100K monthly billings)</t>
        </is>
      </c>
      <c r="C6" s="11" t="n">
        <v>599</v>
      </c>
      <c r="D6" s="12" t="n">
        <v>0</v>
      </c>
      <c r="E6" s="19" t="n">
        <v>0</v>
      </c>
      <c r="F6" s="11" t="n">
        <v>0</v>
      </c>
      <c r="G6" s="11" t="n">
        <v>100000</v>
      </c>
      <c r="H6" t="inlineStr">
        <is>
          <t>Yes</t>
        </is>
      </c>
      <c r="I6" t="inlineStr">
        <is>
          <t>No</t>
        </is>
      </c>
      <c r="J6" s="12" t="n">
        <v>0</v>
      </c>
      <c r="K6" t="inlineStr">
        <is>
          <t>2026-10-11</t>
        </is>
      </c>
      <c r="L6" s="19">
        <f>IF(AND(ISNUMBER(G6),Calculator!$B$5&gt;G6),"",C6+MAX(0,Calculator!$B$5-F6)*D6+Calculator!$B$6*E6)</f>
        <v/>
      </c>
    </row>
    <row r="7">
      <c r="A7" t="inlineStr">
        <is>
          <t>Paddle</t>
        </is>
      </c>
      <c r="B7" t="inlineStr">
        <is>
          <t>5% + 50¢ per transaction</t>
        </is>
      </c>
      <c r="C7" s="11" t="n">
        <v>0</v>
      </c>
      <c r="D7" s="12" t="n">
        <v>0.05</v>
      </c>
      <c r="E7" s="19" t="n">
        <v>0.5</v>
      </c>
      <c r="F7" s="11" t="n">
        <v>0</v>
      </c>
      <c r="G7" s="11" t="n"/>
      <c r="H7" t="inlineStr">
        <is>
          <t>No</t>
        </is>
      </c>
      <c r="I7" t="inlineStr">
        <is>
          <t>Yes</t>
        </is>
      </c>
      <c r="J7" s="12" t="n">
        <v>0</v>
      </c>
      <c r="K7" t="inlineStr">
        <is>
          <t>2026-10-11</t>
        </is>
      </c>
      <c r="L7" s="19">
        <f>IF(AND(ISNUMBER(G7),Calculator!$B$5&gt;G7),"",C7+MAX(0,Calculator!$B$5-F7)*D7+Calculator!$B$6*E7)</f>
        <v/>
      </c>
    </row>
    <row r="8">
      <c r="A8" t="inlineStr">
        <is>
          <t>Polar</t>
        </is>
      </c>
      <c r="B8" t="inlineStr">
        <is>
          <t>Starter, 5% + 50¢</t>
        </is>
      </c>
      <c r="C8" s="11" t="n">
        <v>0</v>
      </c>
      <c r="D8" s="12" t="n">
        <v>0.05</v>
      </c>
      <c r="E8" s="19" t="n">
        <v>0.5</v>
      </c>
      <c r="F8" s="11" t="n">
        <v>0</v>
      </c>
      <c r="G8" s="11" t="n"/>
      <c r="H8" t="inlineStr">
        <is>
          <t>No</t>
        </is>
      </c>
      <c r="I8" t="inlineStr">
        <is>
          <t>Yes</t>
        </is>
      </c>
      <c r="J8" s="12" t="n">
        <v>0.015</v>
      </c>
      <c r="K8" t="inlineStr">
        <is>
          <t>2026-10-11</t>
        </is>
      </c>
      <c r="L8" s="19">
        <f>IF(AND(ISNUMBER(G8),Calculator!$B$5&gt;G8),"",C8+MAX(0,Calculator!$B$5-F8)*D8+Calculator!$B$6*E8)</f>
        <v/>
      </c>
    </row>
    <row r="9">
      <c r="A9" t="inlineStr">
        <is>
          <t>Polar</t>
        </is>
      </c>
      <c r="B9" t="inlineStr">
        <is>
          <t>Pro, $20/mo + 3.8% + 40¢</t>
        </is>
      </c>
      <c r="C9" s="11" t="n">
        <v>20</v>
      </c>
      <c r="D9" s="12" t="n">
        <v>0.038</v>
      </c>
      <c r="E9" s="19" t="n">
        <v>0.4</v>
      </c>
      <c r="F9" s="11" t="n">
        <v>0</v>
      </c>
      <c r="G9" s="11" t="n"/>
      <c r="H9" t="inlineStr">
        <is>
          <t>No</t>
        </is>
      </c>
      <c r="I9" t="inlineStr">
        <is>
          <t>Yes</t>
        </is>
      </c>
      <c r="J9" s="12" t="n">
        <v>0.015</v>
      </c>
      <c r="K9" t="inlineStr">
        <is>
          <t>2026-10-11</t>
        </is>
      </c>
      <c r="L9" s="19">
        <f>IF(AND(ISNUMBER(G9),Calculator!$B$5&gt;G9),"",C9+MAX(0,Calculator!$B$5-F9)*D9+Calculator!$B$6*E9)</f>
        <v/>
      </c>
    </row>
    <row r="10">
      <c r="A10" t="inlineStr">
        <is>
          <t>Polar</t>
        </is>
      </c>
      <c r="B10" t="inlineStr">
        <is>
          <t>Growth, $100/mo + 3.6% + 35¢</t>
        </is>
      </c>
      <c r="C10" s="11" t="n">
        <v>100</v>
      </c>
      <c r="D10" s="12" t="n">
        <v>0.036</v>
      </c>
      <c r="E10" s="19" t="n">
        <v>0.35</v>
      </c>
      <c r="F10" s="11" t="n">
        <v>0</v>
      </c>
      <c r="G10" s="11" t="n"/>
      <c r="H10" t="inlineStr">
        <is>
          <t>No</t>
        </is>
      </c>
      <c r="I10" t="inlineStr">
        <is>
          <t>Yes</t>
        </is>
      </c>
      <c r="J10" s="12" t="n">
        <v>0.015</v>
      </c>
      <c r="K10" t="inlineStr">
        <is>
          <t>2026-10-11</t>
        </is>
      </c>
      <c r="L10" s="19">
        <f>IF(AND(ISNUMBER(G10),Calculator!$B$5&gt;G10),"",C10+MAX(0,Calculator!$B$5-F10)*D10+Calculator!$B$6*E10)</f>
        <v/>
      </c>
    </row>
    <row r="11">
      <c r="A11" t="inlineStr">
        <is>
          <t>Polar</t>
        </is>
      </c>
      <c r="B11" t="inlineStr">
        <is>
          <t>Scale, $400/mo + 3.4% + 30¢</t>
        </is>
      </c>
      <c r="C11" s="11" t="n">
        <v>400</v>
      </c>
      <c r="D11" s="12" t="n">
        <v>0.034</v>
      </c>
      <c r="E11" s="19" t="n">
        <v>0.3</v>
      </c>
      <c r="F11" s="11" t="n">
        <v>0</v>
      </c>
      <c r="G11" s="11" t="n"/>
      <c r="H11" t="inlineStr">
        <is>
          <t>No</t>
        </is>
      </c>
      <c r="I11" t="inlineStr">
        <is>
          <t>Yes</t>
        </is>
      </c>
      <c r="J11" s="12" t="n">
        <v>0.015</v>
      </c>
      <c r="K11" t="inlineStr">
        <is>
          <t>2026-10-11</t>
        </is>
      </c>
      <c r="L11" s="19">
        <f>IF(AND(ISNUMBER(G11),Calculator!$B$5&gt;G11),"",C11+MAX(0,Calculator!$B$5-F11)*D11+Calculator!$B$6*E11)</f>
        <v/>
      </c>
    </row>
    <row r="12">
      <c r="A12" t="inlineStr">
        <is>
          <t>Recurly</t>
        </is>
      </c>
      <c r="B12" t="inlineStr">
        <is>
          <t>Starter, $249/mo + 0.9% above $40K</t>
        </is>
      </c>
      <c r="C12" s="11" t="n">
        <v>249</v>
      </c>
      <c r="D12" s="12" t="n">
        <v>0.009000000000000001</v>
      </c>
      <c r="E12" s="19" t="n">
        <v>0</v>
      </c>
      <c r="F12" s="11" t="n">
        <v>40000</v>
      </c>
      <c r="G12" s="11" t="n"/>
      <c r="H12" t="inlineStr">
        <is>
          <t>Yes</t>
        </is>
      </c>
      <c r="I12" t="inlineStr">
        <is>
          <t>No</t>
        </is>
      </c>
      <c r="J12" s="12" t="n">
        <v>0</v>
      </c>
      <c r="K12" t="inlineStr">
        <is>
          <t>2026-10-11</t>
        </is>
      </c>
      <c r="L12" s="19">
        <f>IF(AND(ISNUMBER(G12),Calculator!$B$5&gt;G12),"",C12+MAX(0,Calculator!$B$5-F12)*D12+Calculator!$B$6*E12)</f>
        <v/>
      </c>
    </row>
    <row r="13">
      <c r="A13" t="inlineStr">
        <is>
          <t>Stripe Billing</t>
        </is>
      </c>
      <c r="B13" t="inlineStr">
        <is>
          <t>Pay as you go, 0.7%</t>
        </is>
      </c>
      <c r="C13" s="11" t="n">
        <v>0</v>
      </c>
      <c r="D13" s="12" t="n">
        <v>0.006999999999999999</v>
      </c>
      <c r="E13" s="19" t="n">
        <v>0</v>
      </c>
      <c r="F13" s="11" t="n">
        <v>0</v>
      </c>
      <c r="G13" s="11" t="n"/>
      <c r="H13" t="inlineStr">
        <is>
          <t>Yes</t>
        </is>
      </c>
      <c r="I13" t="inlineStr">
        <is>
          <t>No</t>
        </is>
      </c>
      <c r="J13" s="12" t="n">
        <v>0</v>
      </c>
      <c r="K13" t="inlineStr">
        <is>
          <t>2026-10-11</t>
        </is>
      </c>
      <c r="L13" s="19">
        <f>IF(AND(ISNUMBER(G13),Calculator!$B$5&gt;G13),"",C13+MAX(0,Calculator!$B$5-F13)*D13+Calculator!$B$6*E13)</f>
        <v/>
      </c>
    </row>
    <row r="14">
      <c r="A14" t="inlineStr">
        <is>
          <t>Stripe Billing</t>
        </is>
      </c>
      <c r="B14" t="inlineStr">
        <is>
          <t>$620/mo plan (1-year), 0.67% above $100K</t>
        </is>
      </c>
      <c r="C14" s="11" t="n">
        <v>620</v>
      </c>
      <c r="D14" s="12" t="n">
        <v>0.0067</v>
      </c>
      <c r="E14" s="19" t="n">
        <v>0</v>
      </c>
      <c r="F14" s="11" t="n">
        <v>100000</v>
      </c>
      <c r="G14" s="11" t="n"/>
      <c r="H14" t="inlineStr">
        <is>
          <t>Yes</t>
        </is>
      </c>
      <c r="I14" t="inlineStr">
        <is>
          <t>No</t>
        </is>
      </c>
      <c r="J14" s="12" t="n">
        <v>0</v>
      </c>
      <c r="K14" t="inlineStr">
        <is>
          <t>2026-10-11</t>
        </is>
      </c>
      <c r="L14" s="19">
        <f>IF(AND(ISNUMBER(G14),Calculator!$B$5&gt;G14),"",C14+MAX(0,Calculator!$B$5-F14)*D14+Calculator!$B$6*E14)</f>
        <v/>
      </c>
    </row>
    <row r="15">
      <c r="A15" t="inlineStr">
        <is>
          <t>Stripe Billing</t>
        </is>
      </c>
      <c r="B15" t="inlineStr">
        <is>
          <t>$1,500/mo plan (1-year), 0.67% above $250K</t>
        </is>
      </c>
      <c r="C15" s="11" t="n">
        <v>1500</v>
      </c>
      <c r="D15" s="12" t="n">
        <v>0.0067</v>
      </c>
      <c r="E15" s="19" t="n">
        <v>0</v>
      </c>
      <c r="F15" s="11" t="n">
        <v>250000</v>
      </c>
      <c r="G15" s="11" t="n"/>
      <c r="H15" t="inlineStr">
        <is>
          <t>Yes</t>
        </is>
      </c>
      <c r="I15" t="inlineStr">
        <is>
          <t>No</t>
        </is>
      </c>
      <c r="J15" s="12" t="n">
        <v>0</v>
      </c>
      <c r="K15" t="inlineStr">
        <is>
          <t>2026-10-11</t>
        </is>
      </c>
      <c r="L15" s="19">
        <f>IF(AND(ISNUMBER(G15),Calculator!$B$5&gt;G15),"",C15+MAX(0,Calculator!$B$5-F15)*D15+Calculator!$B$6*E15)</f>
        <v/>
      </c>
    </row>
    <row r="16">
      <c r="A16" t="inlineStr">
        <is>
          <t>Stripe Billing</t>
        </is>
      </c>
      <c r="B16" t="inlineStr">
        <is>
          <t>$2,950/mo plan (1-year), 0.67% above $500K</t>
        </is>
      </c>
      <c r="C16" s="11" t="n">
        <v>2950</v>
      </c>
      <c r="D16" s="12" t="n">
        <v>0.0067</v>
      </c>
      <c r="E16" s="19" t="n">
        <v>0</v>
      </c>
      <c r="F16" s="11" t="n">
        <v>500000</v>
      </c>
      <c r="G16" s="11" t="n"/>
      <c r="H16" t="inlineStr">
        <is>
          <t>Yes</t>
        </is>
      </c>
      <c r="I16" t="inlineStr">
        <is>
          <t>No</t>
        </is>
      </c>
      <c r="J16" s="12" t="n">
        <v>0</v>
      </c>
      <c r="K16" t="inlineStr">
        <is>
          <t>2026-10-11</t>
        </is>
      </c>
      <c r="L16" s="19">
        <f>IF(AND(ISNUMBER(G16),Calculator!$B$5&gt;G16),"",C16+MAX(0,Calculator!$B$5-F16)*D16+Calculator!$B$6*E16)</f>
        <v/>
      </c>
    </row>
    <row r="17">
      <c r="A17" t="inlineStr">
        <is>
          <t>Stripe Billing</t>
        </is>
      </c>
      <c r="B17" t="inlineStr">
        <is>
          <t>$5,750/mo plan (1-year), 0.67% above $1M</t>
        </is>
      </c>
      <c r="C17" s="11" t="n">
        <v>5750</v>
      </c>
      <c r="D17" s="12" t="n">
        <v>0.0067</v>
      </c>
      <c r="E17" s="19" t="n">
        <v>0</v>
      </c>
      <c r="F17" s="11" t="n">
        <v>1000000</v>
      </c>
      <c r="G17" s="11" t="n"/>
      <c r="H17" t="inlineStr">
        <is>
          <t>Yes</t>
        </is>
      </c>
      <c r="I17" t="inlineStr">
        <is>
          <t>No</t>
        </is>
      </c>
      <c r="J17" s="12" t="n">
        <v>0</v>
      </c>
      <c r="K17" t="inlineStr">
        <is>
          <t>2026-10-11</t>
        </is>
      </c>
      <c r="L17" s="19">
        <f>IF(AND(ISNUMBER(G17),Calculator!$B$5&gt;G17),"",C17+MAX(0,Calculator!$B$5-F17)*D17+Calculator!$B$6*E17)</f>
        <v/>
      </c>
    </row>
    <row r="18">
      <c r="A18" t="inlineStr">
        <is>
          <t>Stripe Managed Payments</t>
        </is>
      </c>
      <c r="B18" t="inlineStr">
        <is>
          <t>3.5% Managed Payments + 0.7% Billing</t>
        </is>
      </c>
      <c r="C18" s="11" t="n">
        <v>0</v>
      </c>
      <c r="D18" s="12" t="n">
        <v>0.042</v>
      </c>
      <c r="E18" s="19" t="n">
        <v>0</v>
      </c>
      <c r="F18" s="11" t="n">
        <v>0</v>
      </c>
      <c r="G18" s="11" t="n"/>
      <c r="H18" t="inlineStr">
        <is>
          <t>Yes</t>
        </is>
      </c>
      <c r="I18" t="inlineStr">
        <is>
          <t>Yes</t>
        </is>
      </c>
      <c r="J18" s="12" t="n">
        <v>0</v>
      </c>
      <c r="K18" t="inlineStr">
        <is>
          <t>2026-10-11</t>
        </is>
      </c>
      <c r="L18" s="19">
        <f>IF(AND(ISNUMBER(G18),Calculator!$B$5&gt;G18),"",C18+MAX(0,Calculator!$B$5-F18)*D18+Calculator!$B$6*E18)</f>
        <v/>
      </c>
    </row>
    <row r="20">
      <c r="A20" s="14" t="inlineStr">
        <is>
          <t>Notes from the vendor files:</t>
        </is>
      </c>
    </row>
    <row r="21">
      <c r="A21" t="inlineStr">
        <is>
          <t>Chargebee</t>
        </is>
      </c>
      <c r="B21" t="inlineStr">
        <is>
          <t>Billing platform fee; gateway processing (Stripe, Braintree, Adyen and others) charged separately by the gateway.</t>
        </is>
      </c>
    </row>
    <row r="22">
      <c r="A22" t="inlineStr">
        <is>
          <t>Maxio</t>
        </is>
      </c>
      <c r="B22" t="inlineStr">
        <is>
          <t>Starting price; Scale (over $100K monthly billings) is quote-only and left out. Gateway processing charged separately.</t>
        </is>
      </c>
    </row>
    <row r="23">
      <c r="A23" t="inlineStr">
        <is>
          <t>Paddle</t>
        </is>
      </c>
      <c r="B23" t="inlineStr">
        <is>
          <t>All-in merchant of record fee: processing, tax, fraud and chargeback handling included. Currency conversion margin extra when buyers pay in another currency.</t>
        </is>
      </c>
    </row>
    <row r="24">
      <c r="A24" t="inlineStr">
        <is>
          <t>Polar</t>
        </is>
      </c>
      <c r="B24" t="inlineStr">
        <is>
          <t>Merchant of record; +1.5% on non-US cards.</t>
        </is>
      </c>
    </row>
    <row r="25">
      <c r="A25" t="inlineStr">
        <is>
          <t>Recurly</t>
        </is>
      </c>
      <c r="B25" t="inlineStr">
        <is>
          <t>All-Access (from under 1%, $1M billing volume minimum) is quote-priced and left out. Gateway processing charged separately.</t>
        </is>
      </c>
    </row>
    <row r="26">
      <c r="A26" t="inlineStr">
        <is>
          <t>Stripe Billing</t>
        </is>
      </c>
      <c r="B26" t="inlineStr">
        <is>
          <t>Billing fee on top of Stripe Payments processing.</t>
        </is>
      </c>
    </row>
    <row r="27">
      <c r="A27" t="inlineStr">
        <is>
          <t>Stripe Managed Payments</t>
        </is>
      </c>
      <c r="B27" t="inlineStr">
        <is>
          <t>Stacks on Stripe Payments processing; Billing charged separately (Stripe FAQ).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Free template by Adlega</t>
        </is>
      </c>
    </row>
    <row r="2">
      <c r="A2" s="21" t="inlineStr">
        <is>
          <t>Live calculator: https://adlega.com/blog/tools/billing-fees/</t>
        </is>
      </c>
    </row>
    <row r="3">
      <c r="A3" s="21" t="inlineStr">
        <is>
          <t>Version: October 2026</t>
        </is>
      </c>
    </row>
    <row r="4">
      <c r="A4" s="21" t="inlineStr"/>
    </row>
    <row r="5">
      <c r="A5" s="21" t="inlineStr">
        <is>
          <t>This template is a planning aid, not tax, legal or investment advice. Check the numbers with your own advisers before you act on them.</t>
        </is>
      </c>
    </row>
    <row r="6">
      <c r="A6" s="21" t="inlineStr">
        <is>
          <t>Blue cells on a light yellow background are inputs. Every other number is a live Excel formula that mirrors the web calculator.</t>
        </is>
      </c>
    </row>
    <row r="7">
      <c r="A7" s="21" t="inlineStr"/>
    </row>
    <row r="8">
      <c r="A8" s="21" t="inlineStr">
        <is>
          <t>Billing is cost of revenue, so every point here comes straight off gross margin. Tools that sit on a payment gateway add the gateway rate; merchants of record include processing in their fee and add only their own non-US surcharge.</t>
        </is>
      </c>
    </row>
    <row r="9">
      <c r="A9" s="21" t="inlineStr">
        <is>
          <t>Vendor prices are copied from Adlega's verified pricing files; check the vendor pricing page before you sign.</t>
        </is>
      </c>
    </row>
    <row r="10">
      <c r="A10" s="21" t="inlineStr"/>
    </row>
    <row r="11">
      <c r="A11" s="21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Subscription Billing Fees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