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urn cost" sheetId="1" state="visible" r:id="rId1"/>
    <sheet xmlns:r="http://schemas.openxmlformats.org/officeDocument/2006/relationships" name="36 month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;-&quot;$&quot;#,##0"/>
    <numFmt numFmtId="165" formatCode="0.0%"/>
    <numFmt numFmtId="166" formatCode="0.0&quot;x&quot;"/>
    <numFmt numFmtId="167" formatCode="0.000%"/>
    <numFmt numFmtId="168" formatCode="#,##0.0"/>
    <numFmt numFmtId="169" formatCode="0.00&quot;x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3" fontId="4" fillId="3" borderId="0" pivotButton="0" quotePrefix="0" xfId="0"/>
    <xf numFmtId="165" fontId="4" fillId="3" borderId="0" pivotButton="0" quotePrefix="0" xfId="0"/>
    <xf numFmtId="0" fontId="4" fillId="3" borderId="0" pivotButton="0" quotePrefix="0" xfId="0"/>
    <xf numFmtId="10" fontId="4" fillId="3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7" fontId="0" fillId="0" borderId="0" pivotButton="0" quotePrefix="0" xfId="0"/>
    <xf numFmtId="10" fontId="0" fillId="0" borderId="0" pivotButton="0" quotePrefix="0" xfId="0"/>
    <xf numFmtId="165" fontId="0" fillId="0" borderId="0" pivotButton="0" quotePrefix="0" xfId="0"/>
    <xf numFmtId="168" fontId="0" fillId="0" borderId="0" pivotButton="0" quotePrefix="0" xfId="0"/>
    <xf numFmtId="0" fontId="3" fillId="4" borderId="0" applyAlignment="1" pivotButton="0" quotePrefix="0" xfId="0">
      <alignment vertical="bottom" wrapText="1"/>
    </xf>
    <xf numFmtId="0" fontId="3" fillId="0" borderId="0" pivotButton="0" quotePrefix="0" xfId="0"/>
    <xf numFmtId="10" fontId="3" fillId="0" borderId="0" pivotButton="0" quotePrefix="0" xfId="0"/>
    <xf numFmtId="165" fontId="3" fillId="0" borderId="0" pivotButton="0" quotePrefix="0" xfId="0"/>
    <xf numFmtId="168" fontId="3" fillId="0" borderId="0" pivotButton="0" quotePrefix="0" xfId="0"/>
    <xf numFmtId="164" fontId="3" fillId="0" borderId="0" pivotButton="0" quotePrefix="0" xfId="0"/>
    <xf numFmtId="16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8" customWidth="1" min="4" max="4"/>
    <col width="18" customWidth="1" min="5" max="5"/>
    <col width="18" customWidth="1" min="6" max="6"/>
    <col width="18" customWidth="1" min="7" max="7"/>
    <col width="16" customWidth="1" min="8" max="8"/>
  </cols>
  <sheetData>
    <row r="1">
      <c r="A1" s="1" t="inlineStr">
        <is>
          <t>Churn Cost and Failed-Payment Recovery Calculator</t>
        </is>
      </c>
    </row>
    <row r="2">
      <c r="A2" s="2" t="inlineStr">
        <is>
          <t>Change the blue cells on light yellow. Every other number is a live formula. Live version: https://adlega.com/blog/tools/churn-cost/</t>
        </is>
      </c>
    </row>
    <row r="4">
      <c r="A4" s="3" t="inlineStr">
        <is>
          <t>Inputs (defaults are an illustrative company, not benchmarks)</t>
        </is>
      </c>
      <c r="B4" s="4" t="n"/>
      <c r="C4" s="4" t="n"/>
    </row>
    <row r="5">
      <c r="A5" t="inlineStr">
        <is>
          <t>MRR today</t>
        </is>
      </c>
      <c r="B5" s="5" t="n">
        <v>50000</v>
      </c>
    </row>
    <row r="6">
      <c r="A6" t="inlineStr">
        <is>
          <t>Paying customers</t>
        </is>
      </c>
      <c r="B6" s="6" t="n">
        <v>200</v>
      </c>
    </row>
    <row r="7">
      <c r="A7" t="inlineStr">
        <is>
          <t>Voluntary churn (% of customers cancelling each month)</t>
        </is>
      </c>
      <c r="B7" s="7" t="n">
        <v>0.02</v>
      </c>
    </row>
    <row r="8">
      <c r="A8" t="inlineStr">
        <is>
          <t>Involuntary churn from: "rates" or "share"</t>
        </is>
      </c>
      <c r="B8" s="8" t="inlineStr">
        <is>
          <t>rates</t>
        </is>
      </c>
    </row>
    <row r="9">
      <c r="A9" t="inlineStr">
        <is>
          <t>Share of all churn that is involuntary (used when "share")</t>
        </is>
      </c>
      <c r="B9" s="7" t="n">
        <v>0.333</v>
      </c>
    </row>
    <row r="10">
      <c r="A10" t="inlineStr">
        <is>
          <t>Renewal charges that fail, % per month</t>
        </is>
      </c>
      <c r="B10" s="7" t="n">
        <v>0.04</v>
      </c>
    </row>
    <row r="11">
      <c r="A11" t="inlineStr">
        <is>
          <t>Failed payments recovered today (used when "rates")</t>
        </is>
      </c>
      <c r="B11" s="7" t="n">
        <v>0.75</v>
      </c>
    </row>
    <row r="12">
      <c r="A12" t="inlineStr">
        <is>
          <t>Recovery scenario: raise recovery to</t>
        </is>
      </c>
      <c r="B12" s="7" t="n">
        <v>0.85</v>
      </c>
    </row>
    <row r="13">
      <c r="A13" t="inlineStr">
        <is>
          <t>Gross margin</t>
        </is>
      </c>
      <c r="B13" s="7" t="n">
        <v>0.8</v>
      </c>
    </row>
    <row r="14">
      <c r="A14" t="inlineStr">
        <is>
          <t>CAC per new customer</t>
        </is>
      </c>
      <c r="B14" s="5" t="n">
        <v>1500</v>
      </c>
    </row>
    <row r="15">
      <c r="A15" t="inlineStr">
        <is>
          <t>ARPA growth, % per year</t>
        </is>
      </c>
      <c r="B15" s="7" t="n">
        <v>0.05</v>
      </c>
    </row>
    <row r="16">
      <c r="A16" t="inlineStr">
        <is>
          <t>ARR growth, last 12 months (valuation only)</t>
        </is>
      </c>
      <c r="B16" s="7" t="n">
        <v>0.3</v>
      </c>
    </row>
    <row r="17">
      <c r="A17" t="inlineStr">
        <is>
          <t>Churn cut, percentage points of monthly churn</t>
        </is>
      </c>
      <c r="B17" s="9" t="n">
        <v>0.01</v>
      </c>
    </row>
    <row r="18">
      <c r="A18" t="inlineStr">
        <is>
          <t>SaaS Capital Index (Sept 30, 2026; saas-capital.com)</t>
        </is>
      </c>
      <c r="B18" s="10" t="n">
        <v>4.2</v>
      </c>
    </row>
    <row r="20">
      <c r="A20" s="3" t="inlineStr">
        <is>
          <t>Churn rates and per-customer value</t>
        </is>
      </c>
      <c r="B20" s="4" t="n"/>
      <c r="C20" s="4" t="n"/>
    </row>
    <row r="21">
      <c r="A21" t="inlineStr">
        <is>
          <t>ARPA</t>
        </is>
      </c>
      <c r="B21" s="11">
        <f>IF(B6&gt;0,B5/B6,0)</f>
        <v/>
      </c>
    </row>
    <row r="22">
      <c r="A22" t="inlineStr">
        <is>
          <t>Monthly ARPA growth g = (1 + annual)^(1/12) - 1</t>
        </is>
      </c>
      <c r="B22" s="12">
        <f>(1+B15)^(1/12)-1</f>
        <v/>
      </c>
    </row>
    <row r="23">
      <c r="A23" t="inlineStr">
        <is>
          <t>Involuntary churn a month</t>
        </is>
      </c>
      <c r="B23" s="13">
        <f>MIN(IF(B8="share",B7*MIN(MAX(B9,0),0.99)/(1-MIN(MAX(B9,0),0.99)),B10*(1-B11)),MAX(0,1-B7))</f>
        <v/>
      </c>
    </row>
    <row r="24">
      <c r="A24" t="inlineStr">
        <is>
          <t>Total churn a month c</t>
        </is>
      </c>
      <c r="B24" s="13">
        <f>B7+B23</f>
        <v/>
      </c>
    </row>
    <row r="25">
      <c r="A25" t="inlineStr">
        <is>
          <t>Share of churn that is involuntary</t>
        </is>
      </c>
      <c r="B25" s="14">
        <f>IF(B24&gt;0,B23/B24,0)</f>
        <v/>
      </c>
    </row>
    <row r="26">
      <c r="A26" t="inlineStr">
        <is>
          <t>Recovery rate in use (implied when "share")</t>
        </is>
      </c>
      <c r="B26" s="14">
        <f>IF(B8="share",IF(B10&gt;0,MAX(0,1-B23/B10),"n/a"),B11)</f>
        <v/>
      </c>
    </row>
    <row r="27">
      <c r="A27" t="inlineStr">
        <is>
          <t>Lifetime gross profit per customer = ARPA x GM / (1 - (1 - c)(1 + g))</t>
        </is>
      </c>
      <c r="B27" s="11">
        <f>IF(1-(1-B24)*(1+B22)&gt;0.000000001,B21*B13/(1-(1-B24)*(1+B22)),"Unbounded")</f>
        <v/>
      </c>
    </row>
    <row r="28">
      <c r="A28" t="inlineStr">
        <is>
          <t>Average lifetime, months (1 / c)</t>
        </is>
      </c>
      <c r="B28" s="15">
        <f>IF(B24&gt;0,1/B24,"n/a")</f>
        <v/>
      </c>
    </row>
    <row r="30">
      <c r="A30" s="3" t="inlineStr">
        <is>
          <t>Cost of churn over the next 12 months (today's customers, no new sales)</t>
        </is>
      </c>
      <c r="B30" s="4" t="n"/>
      <c r="C30" s="4" t="n"/>
      <c r="D30" s="4" t="n"/>
      <c r="E30" s="4" t="n"/>
      <c r="F30" s="4" t="n"/>
      <c r="G30" s="4" t="n"/>
    </row>
    <row r="31">
      <c r="A31" s="16" t="inlineStr">
        <is>
          <t>Churn type</t>
        </is>
      </c>
      <c r="B31" s="16" t="inlineStr">
        <is>
          <t>Monthly rate</t>
        </is>
      </c>
      <c r="C31" s="16" t="inlineStr">
        <is>
          <t>Share of churn</t>
        </is>
      </c>
      <c r="D31" s="16" t="inlineStr">
        <is>
          <t>Customers lost</t>
        </is>
      </c>
      <c r="E31" s="16" t="inlineStr">
        <is>
          <t>MRR gone at month 12</t>
        </is>
      </c>
      <c r="F31" s="16" t="inlineStr">
        <is>
          <t>ARR gone</t>
        </is>
      </c>
      <c r="G31" s="16" t="inlineStr">
        <is>
          <t>Revenue lost in 12 months</t>
        </is>
      </c>
      <c r="H31" s="16" t="inlineStr">
        <is>
          <t>CAC to replace</t>
        </is>
      </c>
    </row>
    <row r="32">
      <c r="A32" t="inlineStr">
        <is>
          <t>Voluntary (cancellations)</t>
        </is>
      </c>
      <c r="B32" s="13">
        <f>B7</f>
        <v/>
      </c>
      <c r="C32" s="14">
        <f>IF($B$24&gt;0,B32/$B$24,0)</f>
        <v/>
      </c>
      <c r="D32" s="15">
        <f>$B$6*(1-(1-$B$24)^12)*C32</f>
        <v/>
      </c>
      <c r="E32" s="11">
        <f>$B$5*(1+$B$22)^12*(1-(1-$B$24)^12)*C32</f>
        <v/>
      </c>
      <c r="F32" s="11">
        <f>12*E32</f>
        <v/>
      </c>
      <c r="G32" s="11">
        <f>SUM('36 months'!E5:E16)*C32</f>
        <v/>
      </c>
      <c r="H32" s="11">
        <f>D32*$B$14</f>
        <v/>
      </c>
    </row>
    <row r="33">
      <c r="A33" t="inlineStr">
        <is>
          <t>Involuntary (failed payments)</t>
        </is>
      </c>
      <c r="B33" s="13">
        <f>B23</f>
        <v/>
      </c>
      <c r="C33" s="14">
        <f>IF($B$24&gt;0,B33/$B$24,0)</f>
        <v/>
      </c>
      <c r="D33" s="15">
        <f>$B$6*(1-(1-$B$24)^12)*C33</f>
        <v/>
      </c>
      <c r="E33" s="11">
        <f>$B$5*(1+$B$22)^12*(1-(1-$B$24)^12)*C33</f>
        <v/>
      </c>
      <c r="F33" s="11">
        <f>12*E33</f>
        <v/>
      </c>
      <c r="G33" s="11">
        <f>SUM('36 months'!E5:E16)*C33</f>
        <v/>
      </c>
      <c r="H33" s="11">
        <f>D33*$B$14</f>
        <v/>
      </c>
    </row>
    <row r="34">
      <c r="A34" s="17" t="inlineStr">
        <is>
          <t>Total</t>
        </is>
      </c>
      <c r="B34" s="18">
        <f>B24</f>
        <v/>
      </c>
      <c r="C34" s="19">
        <f>IF($B$24&gt;0,B34/$B$24,0)</f>
        <v/>
      </c>
      <c r="D34" s="20">
        <f>$B$6*(1-(1-$B$24)^12)*C34</f>
        <v/>
      </c>
      <c r="E34" s="21">
        <f>$B$5*(1+$B$22)^12*(1-(1-$B$24)^12)*C34</f>
        <v/>
      </c>
      <c r="F34" s="21">
        <f>12*E34</f>
        <v/>
      </c>
      <c r="G34" s="21">
        <f>SUM('36 months'!E5:E16)*C34</f>
        <v/>
      </c>
      <c r="H34" s="21">
        <f>D34*$B$14</f>
        <v/>
      </c>
    </row>
    <row r="35">
      <c r="A35" s="2" t="inlineStr">
        <is>
          <t>MRR gone after 12 months = MRR x (1 + g)^12 x (1 - (1 - c)^12). Each type takes its share (rate / c) of every loss.</t>
        </is>
      </c>
    </row>
    <row r="37">
      <c r="A37" s="3" t="inlineStr">
        <is>
          <t>What a churn cut is worth</t>
        </is>
      </c>
      <c r="B37" s="4" t="n"/>
      <c r="C37" s="4" t="n"/>
    </row>
    <row r="38">
      <c r="A38" s="16" t="inlineStr">
        <is>
          <t>Measure</t>
        </is>
      </c>
      <c r="B38" s="16" t="inlineStr">
        <is>
          <t>Today</t>
        </is>
      </c>
      <c r="C38" s="16" t="inlineStr">
        <is>
          <t>After the cut</t>
        </is>
      </c>
    </row>
    <row r="39">
      <c r="A39" t="inlineStr">
        <is>
          <t>Monthly churn</t>
        </is>
      </c>
      <c r="B39" s="13">
        <f>B24</f>
        <v/>
      </c>
      <c r="C39" s="13">
        <f>B24-MIN(B24,MAX(0,B17))</f>
        <v/>
      </c>
    </row>
    <row r="40">
      <c r="A40" t="inlineStr">
        <is>
          <t>12-month NRR = ((1 - c)(1 + g))^12</t>
        </is>
      </c>
      <c r="B40" s="14">
        <f>((1-B39)*(1+$B$22))^12</f>
        <v/>
      </c>
      <c r="C40" s="14">
        <f>((1-C39)*(1+$B$22))^12</f>
        <v/>
      </c>
    </row>
    <row r="41">
      <c r="A41" t="inlineStr">
        <is>
          <t>ARR growth (new sales unchanged, so it moves with NRR)</t>
        </is>
      </c>
      <c r="B41" s="14">
        <f>B16</f>
        <v/>
      </c>
      <c r="C41" s="14">
        <f>B16+(C40-B40)</f>
        <v/>
      </c>
    </row>
    <row r="42">
      <c r="A42" t="inlineStr">
        <is>
          <t>ARR multiple (SaaS Capital: -3.2 + 0.32 x SCI + 8.26 x growth + 2.62 x NRR)</t>
        </is>
      </c>
      <c r="B42" s="22">
        <f>MAX(0,-3.2+0.32*$B$18+8.26*B41+2.62*B40)</f>
        <v/>
      </c>
      <c r="C42" s="22">
        <f>MAX(0,-3.2+0.32*$B$18+8.26*C41+2.62*C40)</f>
        <v/>
      </c>
    </row>
    <row r="43">
      <c r="A43" t="inlineStr">
        <is>
          <t>Estimated valuation at ARR = 12 x MRR</t>
        </is>
      </c>
      <c r="B43" s="11">
        <f>12*$B$5*B42</f>
        <v/>
      </c>
      <c r="C43" s="11">
        <f>12*$B$5*C42</f>
        <v/>
      </c>
    </row>
    <row r="44">
      <c r="A44" t="inlineStr">
        <is>
          <t>Lifetime gross profit per customer</t>
        </is>
      </c>
      <c r="B44" s="11">
        <f>B27</f>
        <v/>
      </c>
      <c r="C44" s="11">
        <f>IF(1-(1-C39)*(1+$B$22)&gt;0.000000001,$B$21*$B$13/(1-(1-C39)*(1+$B$22)),"Unbounded")</f>
        <v/>
      </c>
    </row>
    <row r="45">
      <c r="A45" s="17" t="inlineStr">
        <is>
          <t>Extra revenue, 12 months</t>
        </is>
      </c>
      <c r="C45" s="21">
        <f>SUM('36 months'!F5:F16)-SUM('36 months'!D5:D16)</f>
        <v/>
      </c>
    </row>
    <row r="46">
      <c r="A46" s="17" t="inlineStr">
        <is>
          <t>Extra revenue, 36 months</t>
        </is>
      </c>
      <c r="C46" s="21">
        <f>SUM('36 months'!F5:F40)-SUM('36 months'!D5:D40)</f>
        <v/>
      </c>
    </row>
    <row r="47">
      <c r="A47" s="17" t="inlineStr">
        <is>
          <t>MRR kept at month 12</t>
        </is>
      </c>
      <c r="C47" s="21">
        <f>'36 months'!F16-'36 months'!D16</f>
        <v/>
      </c>
    </row>
    <row r="48">
      <c r="A48" s="17" t="inlineStr">
        <is>
          <t>Customers kept by month 12</t>
        </is>
      </c>
      <c r="C48" s="20">
        <f>$B$6*((1-C39)^12-(1-B39)^12)</f>
        <v/>
      </c>
    </row>
    <row r="49">
      <c r="A49" s="17" t="inlineStr">
        <is>
          <t>Valuation change (estimate)</t>
        </is>
      </c>
      <c r="C49" s="21">
        <f>C43-B43</f>
        <v/>
      </c>
    </row>
    <row r="51">
      <c r="A51" s="3" t="inlineStr">
        <is>
          <t>Failed-payment recovery scenario</t>
        </is>
      </c>
      <c r="B51" s="4" t="n"/>
      <c r="C51" s="4" t="n"/>
    </row>
    <row r="52">
      <c r="A52" s="16" t="inlineStr">
        <is>
          <t>Measure</t>
        </is>
      </c>
      <c r="B52" s="16" t="inlineStr">
        <is>
          <t>Today</t>
        </is>
      </c>
      <c r="C52" s="16" t="inlineStr">
        <is>
          <t>Scenario</t>
        </is>
      </c>
    </row>
    <row r="53">
      <c r="A53" t="inlineStr">
        <is>
          <t>Recovery rate</t>
        </is>
      </c>
      <c r="B53" s="14">
        <f>B26</f>
        <v/>
      </c>
      <c r="C53" s="14">
        <f>MIN(1,MAX(0,B12))</f>
        <v/>
      </c>
    </row>
    <row r="54">
      <c r="A54" t="inlineStr">
        <is>
          <t>Involuntary churn a month</t>
        </is>
      </c>
      <c r="B54" s="13">
        <f>B23</f>
        <v/>
      </c>
      <c r="C54" s="13">
        <f>B10*(1-C53)</f>
        <v/>
      </c>
    </row>
    <row r="55">
      <c r="A55" t="inlineStr">
        <is>
          <t>Total churn a month</t>
        </is>
      </c>
      <c r="B55" s="13">
        <f>B24</f>
        <v/>
      </c>
      <c r="C55" s="13">
        <f>MIN(1,B7+C54)</f>
        <v/>
      </c>
    </row>
    <row r="56">
      <c r="A56" s="17" t="inlineStr">
        <is>
          <t>MRR saved in the first month = (new - current recovery) x failed charges x MRR</t>
        </is>
      </c>
      <c r="C56" s="21">
        <f>IF(ISNUMBER(B53),(C53-B53)*B10*B5,0)</f>
        <v/>
      </c>
    </row>
    <row r="57">
      <c r="A57" s="17" t="inlineStr">
        <is>
          <t>MRR kept at month 12</t>
        </is>
      </c>
      <c r="C57" s="21">
        <f>'36 months'!G16-'36 months'!D16</f>
        <v/>
      </c>
    </row>
    <row r="58">
      <c r="A58" s="17" t="inlineStr">
        <is>
          <t>Extra revenue, 12 months</t>
        </is>
      </c>
      <c r="C58" s="21">
        <f>SUM('36 months'!G5:G16)-SUM('36 months'!D5:D16)</f>
        <v/>
      </c>
    </row>
    <row r="59">
      <c r="A59" s="17" t="inlineStr">
        <is>
          <t>Extra revenue, 36 months</t>
        </is>
      </c>
      <c r="C59" s="21">
        <f>SUM('36 months'!G5:G40)-SUM('36 months'!D5:D40)</f>
        <v/>
      </c>
    </row>
    <row r="60">
      <c r="A60" s="17" t="inlineStr">
        <is>
          <t>Customers kept by month 12</t>
        </is>
      </c>
      <c r="C60" s="20">
        <f>$B$6*((1-C55)^12-(1-B55)^12)</f>
        <v/>
      </c>
    </row>
    <row r="62">
      <c r="A62" s="2" t="inlineStr">
        <is>
          <t>Monthly billing assumed (every customer is charged once a month). Customer churn = revenue churn; contraction is not modelled. Valuation is a model estimate, not a price.</t>
        </is>
      </c>
    </row>
  </sheetData>
  <dataValidations count="1">
    <dataValidation sqref="B8" showDropDown="0" showInputMessage="0" showErrorMessage="0" allowBlank="0" type="list">
      <formula1>"rates,share"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Today's customers, month by month (MRR = revenue in the month)</t>
        </is>
      </c>
    </row>
    <row r="2">
      <c r="A2" s="2" t="inlineStr">
        <is>
          <t>Month t MRR = MRR x ((1 - c)(1 + g))^t. No new sales, so this isolates the effect of churn.</t>
        </is>
      </c>
    </row>
    <row r="4">
      <c r="A4" s="16" t="inlineStr">
        <is>
          <t>Month</t>
        </is>
      </c>
      <c r="B4" s="16" t="inlineStr">
        <is>
          <t>MRR with no churn</t>
        </is>
      </c>
      <c r="C4" s="16" t="inlineStr">
        <is>
          <t>Customers at current churn</t>
        </is>
      </c>
      <c r="D4" s="16" t="inlineStr">
        <is>
          <t>MRR at current churn</t>
        </is>
      </c>
      <c r="E4" s="16" t="inlineStr">
        <is>
          <t>Lost to churn</t>
        </is>
      </c>
      <c r="F4" s="16" t="inlineStr">
        <is>
          <t>MRR after the cut</t>
        </is>
      </c>
      <c r="G4" s="16" t="inlineStr">
        <is>
          <t>MRR with better recovery</t>
        </is>
      </c>
    </row>
    <row r="5">
      <c r="A5" t="n">
        <v>1</v>
      </c>
      <c r="B5" s="11">
        <f>'Churn cost'!$B$5*(1+'Churn cost'!$B$22)^A5</f>
        <v/>
      </c>
      <c r="C5" s="15">
        <f>'Churn cost'!$B$6*(1-'Churn cost'!$B$24)^A5</f>
        <v/>
      </c>
      <c r="D5" s="11">
        <f>'Churn cost'!$B$5*((1-'Churn cost'!$B$24)*(1+'Churn cost'!$B$22))^A5</f>
        <v/>
      </c>
      <c r="E5" s="11">
        <f>B5-D5</f>
        <v/>
      </c>
      <c r="F5" s="11">
        <f>'Churn cost'!$B$5*((1-'Churn cost'!$C$39)*(1+'Churn cost'!$B$22))^A5</f>
        <v/>
      </c>
      <c r="G5" s="11">
        <f>'Churn cost'!$B$5*((1-'Churn cost'!$C$55)*(1+'Churn cost'!$B$22))^A5</f>
        <v/>
      </c>
    </row>
    <row r="6">
      <c r="A6" t="n">
        <v>2</v>
      </c>
      <c r="B6" s="11">
        <f>'Churn cost'!$B$5*(1+'Churn cost'!$B$22)^A6</f>
        <v/>
      </c>
      <c r="C6" s="15">
        <f>'Churn cost'!$B$6*(1-'Churn cost'!$B$24)^A6</f>
        <v/>
      </c>
      <c r="D6" s="11">
        <f>'Churn cost'!$B$5*((1-'Churn cost'!$B$24)*(1+'Churn cost'!$B$22))^A6</f>
        <v/>
      </c>
      <c r="E6" s="11">
        <f>B6-D6</f>
        <v/>
      </c>
      <c r="F6" s="11">
        <f>'Churn cost'!$B$5*((1-'Churn cost'!$C$39)*(1+'Churn cost'!$B$22))^A6</f>
        <v/>
      </c>
      <c r="G6" s="11">
        <f>'Churn cost'!$B$5*((1-'Churn cost'!$C$55)*(1+'Churn cost'!$B$22))^A6</f>
        <v/>
      </c>
    </row>
    <row r="7">
      <c r="A7" t="n">
        <v>3</v>
      </c>
      <c r="B7" s="11">
        <f>'Churn cost'!$B$5*(1+'Churn cost'!$B$22)^A7</f>
        <v/>
      </c>
      <c r="C7" s="15">
        <f>'Churn cost'!$B$6*(1-'Churn cost'!$B$24)^A7</f>
        <v/>
      </c>
      <c r="D7" s="11">
        <f>'Churn cost'!$B$5*((1-'Churn cost'!$B$24)*(1+'Churn cost'!$B$22))^A7</f>
        <v/>
      </c>
      <c r="E7" s="11">
        <f>B7-D7</f>
        <v/>
      </c>
      <c r="F7" s="11">
        <f>'Churn cost'!$B$5*((1-'Churn cost'!$C$39)*(1+'Churn cost'!$B$22))^A7</f>
        <v/>
      </c>
      <c r="G7" s="11">
        <f>'Churn cost'!$B$5*((1-'Churn cost'!$C$55)*(1+'Churn cost'!$B$22))^A7</f>
        <v/>
      </c>
    </row>
    <row r="8">
      <c r="A8" t="n">
        <v>4</v>
      </c>
      <c r="B8" s="11">
        <f>'Churn cost'!$B$5*(1+'Churn cost'!$B$22)^A8</f>
        <v/>
      </c>
      <c r="C8" s="15">
        <f>'Churn cost'!$B$6*(1-'Churn cost'!$B$24)^A8</f>
        <v/>
      </c>
      <c r="D8" s="11">
        <f>'Churn cost'!$B$5*((1-'Churn cost'!$B$24)*(1+'Churn cost'!$B$22))^A8</f>
        <v/>
      </c>
      <c r="E8" s="11">
        <f>B8-D8</f>
        <v/>
      </c>
      <c r="F8" s="11">
        <f>'Churn cost'!$B$5*((1-'Churn cost'!$C$39)*(1+'Churn cost'!$B$22))^A8</f>
        <v/>
      </c>
      <c r="G8" s="11">
        <f>'Churn cost'!$B$5*((1-'Churn cost'!$C$55)*(1+'Churn cost'!$B$22))^A8</f>
        <v/>
      </c>
    </row>
    <row r="9">
      <c r="A9" t="n">
        <v>5</v>
      </c>
      <c r="B9" s="11">
        <f>'Churn cost'!$B$5*(1+'Churn cost'!$B$22)^A9</f>
        <v/>
      </c>
      <c r="C9" s="15">
        <f>'Churn cost'!$B$6*(1-'Churn cost'!$B$24)^A9</f>
        <v/>
      </c>
      <c r="D9" s="11">
        <f>'Churn cost'!$B$5*((1-'Churn cost'!$B$24)*(1+'Churn cost'!$B$22))^A9</f>
        <v/>
      </c>
      <c r="E9" s="11">
        <f>B9-D9</f>
        <v/>
      </c>
      <c r="F9" s="11">
        <f>'Churn cost'!$B$5*((1-'Churn cost'!$C$39)*(1+'Churn cost'!$B$22))^A9</f>
        <v/>
      </c>
      <c r="G9" s="11">
        <f>'Churn cost'!$B$5*((1-'Churn cost'!$C$55)*(1+'Churn cost'!$B$22))^A9</f>
        <v/>
      </c>
    </row>
    <row r="10">
      <c r="A10" t="n">
        <v>6</v>
      </c>
      <c r="B10" s="11">
        <f>'Churn cost'!$B$5*(1+'Churn cost'!$B$22)^A10</f>
        <v/>
      </c>
      <c r="C10" s="15">
        <f>'Churn cost'!$B$6*(1-'Churn cost'!$B$24)^A10</f>
        <v/>
      </c>
      <c r="D10" s="11">
        <f>'Churn cost'!$B$5*((1-'Churn cost'!$B$24)*(1+'Churn cost'!$B$22))^A10</f>
        <v/>
      </c>
      <c r="E10" s="11">
        <f>B10-D10</f>
        <v/>
      </c>
      <c r="F10" s="11">
        <f>'Churn cost'!$B$5*((1-'Churn cost'!$C$39)*(1+'Churn cost'!$B$22))^A10</f>
        <v/>
      </c>
      <c r="G10" s="11">
        <f>'Churn cost'!$B$5*((1-'Churn cost'!$C$55)*(1+'Churn cost'!$B$22))^A10</f>
        <v/>
      </c>
    </row>
    <row r="11">
      <c r="A11" t="n">
        <v>7</v>
      </c>
      <c r="B11" s="11">
        <f>'Churn cost'!$B$5*(1+'Churn cost'!$B$22)^A11</f>
        <v/>
      </c>
      <c r="C11" s="15">
        <f>'Churn cost'!$B$6*(1-'Churn cost'!$B$24)^A11</f>
        <v/>
      </c>
      <c r="D11" s="11">
        <f>'Churn cost'!$B$5*((1-'Churn cost'!$B$24)*(1+'Churn cost'!$B$22))^A11</f>
        <v/>
      </c>
      <c r="E11" s="11">
        <f>B11-D11</f>
        <v/>
      </c>
      <c r="F11" s="11">
        <f>'Churn cost'!$B$5*((1-'Churn cost'!$C$39)*(1+'Churn cost'!$B$22))^A11</f>
        <v/>
      </c>
      <c r="G11" s="11">
        <f>'Churn cost'!$B$5*((1-'Churn cost'!$C$55)*(1+'Churn cost'!$B$22))^A11</f>
        <v/>
      </c>
    </row>
    <row r="12">
      <c r="A12" t="n">
        <v>8</v>
      </c>
      <c r="B12" s="11">
        <f>'Churn cost'!$B$5*(1+'Churn cost'!$B$22)^A12</f>
        <v/>
      </c>
      <c r="C12" s="15">
        <f>'Churn cost'!$B$6*(1-'Churn cost'!$B$24)^A12</f>
        <v/>
      </c>
      <c r="D12" s="11">
        <f>'Churn cost'!$B$5*((1-'Churn cost'!$B$24)*(1+'Churn cost'!$B$22))^A12</f>
        <v/>
      </c>
      <c r="E12" s="11">
        <f>B12-D12</f>
        <v/>
      </c>
      <c r="F12" s="11">
        <f>'Churn cost'!$B$5*((1-'Churn cost'!$C$39)*(1+'Churn cost'!$B$22))^A12</f>
        <v/>
      </c>
      <c r="G12" s="11">
        <f>'Churn cost'!$B$5*((1-'Churn cost'!$C$55)*(1+'Churn cost'!$B$22))^A12</f>
        <v/>
      </c>
    </row>
    <row r="13">
      <c r="A13" t="n">
        <v>9</v>
      </c>
      <c r="B13" s="11">
        <f>'Churn cost'!$B$5*(1+'Churn cost'!$B$22)^A13</f>
        <v/>
      </c>
      <c r="C13" s="15">
        <f>'Churn cost'!$B$6*(1-'Churn cost'!$B$24)^A13</f>
        <v/>
      </c>
      <c r="D13" s="11">
        <f>'Churn cost'!$B$5*((1-'Churn cost'!$B$24)*(1+'Churn cost'!$B$22))^A13</f>
        <v/>
      </c>
      <c r="E13" s="11">
        <f>B13-D13</f>
        <v/>
      </c>
      <c r="F13" s="11">
        <f>'Churn cost'!$B$5*((1-'Churn cost'!$C$39)*(1+'Churn cost'!$B$22))^A13</f>
        <v/>
      </c>
      <c r="G13" s="11">
        <f>'Churn cost'!$B$5*((1-'Churn cost'!$C$55)*(1+'Churn cost'!$B$22))^A13</f>
        <v/>
      </c>
    </row>
    <row r="14">
      <c r="A14" t="n">
        <v>10</v>
      </c>
      <c r="B14" s="11">
        <f>'Churn cost'!$B$5*(1+'Churn cost'!$B$22)^A14</f>
        <v/>
      </c>
      <c r="C14" s="15">
        <f>'Churn cost'!$B$6*(1-'Churn cost'!$B$24)^A14</f>
        <v/>
      </c>
      <c r="D14" s="11">
        <f>'Churn cost'!$B$5*((1-'Churn cost'!$B$24)*(1+'Churn cost'!$B$22))^A14</f>
        <v/>
      </c>
      <c r="E14" s="11">
        <f>B14-D14</f>
        <v/>
      </c>
      <c r="F14" s="11">
        <f>'Churn cost'!$B$5*((1-'Churn cost'!$C$39)*(1+'Churn cost'!$B$22))^A14</f>
        <v/>
      </c>
      <c r="G14" s="11">
        <f>'Churn cost'!$B$5*((1-'Churn cost'!$C$55)*(1+'Churn cost'!$B$22))^A14</f>
        <v/>
      </c>
    </row>
    <row r="15">
      <c r="A15" t="n">
        <v>11</v>
      </c>
      <c r="B15" s="11">
        <f>'Churn cost'!$B$5*(1+'Churn cost'!$B$22)^A15</f>
        <v/>
      </c>
      <c r="C15" s="15">
        <f>'Churn cost'!$B$6*(1-'Churn cost'!$B$24)^A15</f>
        <v/>
      </c>
      <c r="D15" s="11">
        <f>'Churn cost'!$B$5*((1-'Churn cost'!$B$24)*(1+'Churn cost'!$B$22))^A15</f>
        <v/>
      </c>
      <c r="E15" s="11">
        <f>B15-D15</f>
        <v/>
      </c>
      <c r="F15" s="11">
        <f>'Churn cost'!$B$5*((1-'Churn cost'!$C$39)*(1+'Churn cost'!$B$22))^A15</f>
        <v/>
      </c>
      <c r="G15" s="11">
        <f>'Churn cost'!$B$5*((1-'Churn cost'!$C$55)*(1+'Churn cost'!$B$22))^A15</f>
        <v/>
      </c>
    </row>
    <row r="16">
      <c r="A16" t="n">
        <v>12</v>
      </c>
      <c r="B16" s="11">
        <f>'Churn cost'!$B$5*(1+'Churn cost'!$B$22)^A16</f>
        <v/>
      </c>
      <c r="C16" s="15">
        <f>'Churn cost'!$B$6*(1-'Churn cost'!$B$24)^A16</f>
        <v/>
      </c>
      <c r="D16" s="11">
        <f>'Churn cost'!$B$5*((1-'Churn cost'!$B$24)*(1+'Churn cost'!$B$22))^A16</f>
        <v/>
      </c>
      <c r="E16" s="11">
        <f>B16-D16</f>
        <v/>
      </c>
      <c r="F16" s="11">
        <f>'Churn cost'!$B$5*((1-'Churn cost'!$C$39)*(1+'Churn cost'!$B$22))^A16</f>
        <v/>
      </c>
      <c r="G16" s="11">
        <f>'Churn cost'!$B$5*((1-'Churn cost'!$C$55)*(1+'Churn cost'!$B$22))^A16</f>
        <v/>
      </c>
    </row>
    <row r="17">
      <c r="A17" t="n">
        <v>13</v>
      </c>
      <c r="B17" s="11">
        <f>'Churn cost'!$B$5*(1+'Churn cost'!$B$22)^A17</f>
        <v/>
      </c>
      <c r="C17" s="15">
        <f>'Churn cost'!$B$6*(1-'Churn cost'!$B$24)^A17</f>
        <v/>
      </c>
      <c r="D17" s="11">
        <f>'Churn cost'!$B$5*((1-'Churn cost'!$B$24)*(1+'Churn cost'!$B$22))^A17</f>
        <v/>
      </c>
      <c r="E17" s="11">
        <f>B17-D17</f>
        <v/>
      </c>
      <c r="F17" s="11">
        <f>'Churn cost'!$B$5*((1-'Churn cost'!$C$39)*(1+'Churn cost'!$B$22))^A17</f>
        <v/>
      </c>
      <c r="G17" s="11">
        <f>'Churn cost'!$B$5*((1-'Churn cost'!$C$55)*(1+'Churn cost'!$B$22))^A17</f>
        <v/>
      </c>
    </row>
    <row r="18">
      <c r="A18" t="n">
        <v>14</v>
      </c>
      <c r="B18" s="11">
        <f>'Churn cost'!$B$5*(1+'Churn cost'!$B$22)^A18</f>
        <v/>
      </c>
      <c r="C18" s="15">
        <f>'Churn cost'!$B$6*(1-'Churn cost'!$B$24)^A18</f>
        <v/>
      </c>
      <c r="D18" s="11">
        <f>'Churn cost'!$B$5*((1-'Churn cost'!$B$24)*(1+'Churn cost'!$B$22))^A18</f>
        <v/>
      </c>
      <c r="E18" s="11">
        <f>B18-D18</f>
        <v/>
      </c>
      <c r="F18" s="11">
        <f>'Churn cost'!$B$5*((1-'Churn cost'!$C$39)*(1+'Churn cost'!$B$22))^A18</f>
        <v/>
      </c>
      <c r="G18" s="11">
        <f>'Churn cost'!$B$5*((1-'Churn cost'!$C$55)*(1+'Churn cost'!$B$22))^A18</f>
        <v/>
      </c>
    </row>
    <row r="19">
      <c r="A19" t="n">
        <v>15</v>
      </c>
      <c r="B19" s="11">
        <f>'Churn cost'!$B$5*(1+'Churn cost'!$B$22)^A19</f>
        <v/>
      </c>
      <c r="C19" s="15">
        <f>'Churn cost'!$B$6*(1-'Churn cost'!$B$24)^A19</f>
        <v/>
      </c>
      <c r="D19" s="11">
        <f>'Churn cost'!$B$5*((1-'Churn cost'!$B$24)*(1+'Churn cost'!$B$22))^A19</f>
        <v/>
      </c>
      <c r="E19" s="11">
        <f>B19-D19</f>
        <v/>
      </c>
      <c r="F19" s="11">
        <f>'Churn cost'!$B$5*((1-'Churn cost'!$C$39)*(1+'Churn cost'!$B$22))^A19</f>
        <v/>
      </c>
      <c r="G19" s="11">
        <f>'Churn cost'!$B$5*((1-'Churn cost'!$C$55)*(1+'Churn cost'!$B$22))^A19</f>
        <v/>
      </c>
    </row>
    <row r="20">
      <c r="A20" t="n">
        <v>16</v>
      </c>
      <c r="B20" s="11">
        <f>'Churn cost'!$B$5*(1+'Churn cost'!$B$22)^A20</f>
        <v/>
      </c>
      <c r="C20" s="15">
        <f>'Churn cost'!$B$6*(1-'Churn cost'!$B$24)^A20</f>
        <v/>
      </c>
      <c r="D20" s="11">
        <f>'Churn cost'!$B$5*((1-'Churn cost'!$B$24)*(1+'Churn cost'!$B$22))^A20</f>
        <v/>
      </c>
      <c r="E20" s="11">
        <f>B20-D20</f>
        <v/>
      </c>
      <c r="F20" s="11">
        <f>'Churn cost'!$B$5*((1-'Churn cost'!$C$39)*(1+'Churn cost'!$B$22))^A20</f>
        <v/>
      </c>
      <c r="G20" s="11">
        <f>'Churn cost'!$B$5*((1-'Churn cost'!$C$55)*(1+'Churn cost'!$B$22))^A20</f>
        <v/>
      </c>
    </row>
    <row r="21">
      <c r="A21" t="n">
        <v>17</v>
      </c>
      <c r="B21" s="11">
        <f>'Churn cost'!$B$5*(1+'Churn cost'!$B$22)^A21</f>
        <v/>
      </c>
      <c r="C21" s="15">
        <f>'Churn cost'!$B$6*(1-'Churn cost'!$B$24)^A21</f>
        <v/>
      </c>
      <c r="D21" s="11">
        <f>'Churn cost'!$B$5*((1-'Churn cost'!$B$24)*(1+'Churn cost'!$B$22))^A21</f>
        <v/>
      </c>
      <c r="E21" s="11">
        <f>B21-D21</f>
        <v/>
      </c>
      <c r="F21" s="11">
        <f>'Churn cost'!$B$5*((1-'Churn cost'!$C$39)*(1+'Churn cost'!$B$22))^A21</f>
        <v/>
      </c>
      <c r="G21" s="11">
        <f>'Churn cost'!$B$5*((1-'Churn cost'!$C$55)*(1+'Churn cost'!$B$22))^A21</f>
        <v/>
      </c>
    </row>
    <row r="22">
      <c r="A22" t="n">
        <v>18</v>
      </c>
      <c r="B22" s="11">
        <f>'Churn cost'!$B$5*(1+'Churn cost'!$B$22)^A22</f>
        <v/>
      </c>
      <c r="C22" s="15">
        <f>'Churn cost'!$B$6*(1-'Churn cost'!$B$24)^A22</f>
        <v/>
      </c>
      <c r="D22" s="11">
        <f>'Churn cost'!$B$5*((1-'Churn cost'!$B$24)*(1+'Churn cost'!$B$22))^A22</f>
        <v/>
      </c>
      <c r="E22" s="11">
        <f>B22-D22</f>
        <v/>
      </c>
      <c r="F22" s="11">
        <f>'Churn cost'!$B$5*((1-'Churn cost'!$C$39)*(1+'Churn cost'!$B$22))^A22</f>
        <v/>
      </c>
      <c r="G22" s="11">
        <f>'Churn cost'!$B$5*((1-'Churn cost'!$C$55)*(1+'Churn cost'!$B$22))^A22</f>
        <v/>
      </c>
    </row>
    <row r="23">
      <c r="A23" t="n">
        <v>19</v>
      </c>
      <c r="B23" s="11">
        <f>'Churn cost'!$B$5*(1+'Churn cost'!$B$22)^A23</f>
        <v/>
      </c>
      <c r="C23" s="15">
        <f>'Churn cost'!$B$6*(1-'Churn cost'!$B$24)^A23</f>
        <v/>
      </c>
      <c r="D23" s="11">
        <f>'Churn cost'!$B$5*((1-'Churn cost'!$B$24)*(1+'Churn cost'!$B$22))^A23</f>
        <v/>
      </c>
      <c r="E23" s="11">
        <f>B23-D23</f>
        <v/>
      </c>
      <c r="F23" s="11">
        <f>'Churn cost'!$B$5*((1-'Churn cost'!$C$39)*(1+'Churn cost'!$B$22))^A23</f>
        <v/>
      </c>
      <c r="G23" s="11">
        <f>'Churn cost'!$B$5*((1-'Churn cost'!$C$55)*(1+'Churn cost'!$B$22))^A23</f>
        <v/>
      </c>
    </row>
    <row r="24">
      <c r="A24" t="n">
        <v>20</v>
      </c>
      <c r="B24" s="11">
        <f>'Churn cost'!$B$5*(1+'Churn cost'!$B$22)^A24</f>
        <v/>
      </c>
      <c r="C24" s="15">
        <f>'Churn cost'!$B$6*(1-'Churn cost'!$B$24)^A24</f>
        <v/>
      </c>
      <c r="D24" s="11">
        <f>'Churn cost'!$B$5*((1-'Churn cost'!$B$24)*(1+'Churn cost'!$B$22))^A24</f>
        <v/>
      </c>
      <c r="E24" s="11">
        <f>B24-D24</f>
        <v/>
      </c>
      <c r="F24" s="11">
        <f>'Churn cost'!$B$5*((1-'Churn cost'!$C$39)*(1+'Churn cost'!$B$22))^A24</f>
        <v/>
      </c>
      <c r="G24" s="11">
        <f>'Churn cost'!$B$5*((1-'Churn cost'!$C$55)*(1+'Churn cost'!$B$22))^A24</f>
        <v/>
      </c>
    </row>
    <row r="25">
      <c r="A25" t="n">
        <v>21</v>
      </c>
      <c r="B25" s="11">
        <f>'Churn cost'!$B$5*(1+'Churn cost'!$B$22)^A25</f>
        <v/>
      </c>
      <c r="C25" s="15">
        <f>'Churn cost'!$B$6*(1-'Churn cost'!$B$24)^A25</f>
        <v/>
      </c>
      <c r="D25" s="11">
        <f>'Churn cost'!$B$5*((1-'Churn cost'!$B$24)*(1+'Churn cost'!$B$22))^A25</f>
        <v/>
      </c>
      <c r="E25" s="11">
        <f>B25-D25</f>
        <v/>
      </c>
      <c r="F25" s="11">
        <f>'Churn cost'!$B$5*((1-'Churn cost'!$C$39)*(1+'Churn cost'!$B$22))^A25</f>
        <v/>
      </c>
      <c r="G25" s="11">
        <f>'Churn cost'!$B$5*((1-'Churn cost'!$C$55)*(1+'Churn cost'!$B$22))^A25</f>
        <v/>
      </c>
    </row>
    <row r="26">
      <c r="A26" t="n">
        <v>22</v>
      </c>
      <c r="B26" s="11">
        <f>'Churn cost'!$B$5*(1+'Churn cost'!$B$22)^A26</f>
        <v/>
      </c>
      <c r="C26" s="15">
        <f>'Churn cost'!$B$6*(1-'Churn cost'!$B$24)^A26</f>
        <v/>
      </c>
      <c r="D26" s="11">
        <f>'Churn cost'!$B$5*((1-'Churn cost'!$B$24)*(1+'Churn cost'!$B$22))^A26</f>
        <v/>
      </c>
      <c r="E26" s="11">
        <f>B26-D26</f>
        <v/>
      </c>
      <c r="F26" s="11">
        <f>'Churn cost'!$B$5*((1-'Churn cost'!$C$39)*(1+'Churn cost'!$B$22))^A26</f>
        <v/>
      </c>
      <c r="G26" s="11">
        <f>'Churn cost'!$B$5*((1-'Churn cost'!$C$55)*(1+'Churn cost'!$B$22))^A26</f>
        <v/>
      </c>
    </row>
    <row r="27">
      <c r="A27" t="n">
        <v>23</v>
      </c>
      <c r="B27" s="11">
        <f>'Churn cost'!$B$5*(1+'Churn cost'!$B$22)^A27</f>
        <v/>
      </c>
      <c r="C27" s="15">
        <f>'Churn cost'!$B$6*(1-'Churn cost'!$B$24)^A27</f>
        <v/>
      </c>
      <c r="D27" s="11">
        <f>'Churn cost'!$B$5*((1-'Churn cost'!$B$24)*(1+'Churn cost'!$B$22))^A27</f>
        <v/>
      </c>
      <c r="E27" s="11">
        <f>B27-D27</f>
        <v/>
      </c>
      <c r="F27" s="11">
        <f>'Churn cost'!$B$5*((1-'Churn cost'!$C$39)*(1+'Churn cost'!$B$22))^A27</f>
        <v/>
      </c>
      <c r="G27" s="11">
        <f>'Churn cost'!$B$5*((1-'Churn cost'!$C$55)*(1+'Churn cost'!$B$22))^A27</f>
        <v/>
      </c>
    </row>
    <row r="28">
      <c r="A28" t="n">
        <v>24</v>
      </c>
      <c r="B28" s="11">
        <f>'Churn cost'!$B$5*(1+'Churn cost'!$B$22)^A28</f>
        <v/>
      </c>
      <c r="C28" s="15">
        <f>'Churn cost'!$B$6*(1-'Churn cost'!$B$24)^A28</f>
        <v/>
      </c>
      <c r="D28" s="11">
        <f>'Churn cost'!$B$5*((1-'Churn cost'!$B$24)*(1+'Churn cost'!$B$22))^A28</f>
        <v/>
      </c>
      <c r="E28" s="11">
        <f>B28-D28</f>
        <v/>
      </c>
      <c r="F28" s="11">
        <f>'Churn cost'!$B$5*((1-'Churn cost'!$C$39)*(1+'Churn cost'!$B$22))^A28</f>
        <v/>
      </c>
      <c r="G28" s="11">
        <f>'Churn cost'!$B$5*((1-'Churn cost'!$C$55)*(1+'Churn cost'!$B$22))^A28</f>
        <v/>
      </c>
    </row>
    <row r="29">
      <c r="A29" t="n">
        <v>25</v>
      </c>
      <c r="B29" s="11">
        <f>'Churn cost'!$B$5*(1+'Churn cost'!$B$22)^A29</f>
        <v/>
      </c>
      <c r="C29" s="15">
        <f>'Churn cost'!$B$6*(1-'Churn cost'!$B$24)^A29</f>
        <v/>
      </c>
      <c r="D29" s="11">
        <f>'Churn cost'!$B$5*((1-'Churn cost'!$B$24)*(1+'Churn cost'!$B$22))^A29</f>
        <v/>
      </c>
      <c r="E29" s="11">
        <f>B29-D29</f>
        <v/>
      </c>
      <c r="F29" s="11">
        <f>'Churn cost'!$B$5*((1-'Churn cost'!$C$39)*(1+'Churn cost'!$B$22))^A29</f>
        <v/>
      </c>
      <c r="G29" s="11">
        <f>'Churn cost'!$B$5*((1-'Churn cost'!$C$55)*(1+'Churn cost'!$B$22))^A29</f>
        <v/>
      </c>
    </row>
    <row r="30">
      <c r="A30" t="n">
        <v>26</v>
      </c>
      <c r="B30" s="11">
        <f>'Churn cost'!$B$5*(1+'Churn cost'!$B$22)^A30</f>
        <v/>
      </c>
      <c r="C30" s="15">
        <f>'Churn cost'!$B$6*(1-'Churn cost'!$B$24)^A30</f>
        <v/>
      </c>
      <c r="D30" s="11">
        <f>'Churn cost'!$B$5*((1-'Churn cost'!$B$24)*(1+'Churn cost'!$B$22))^A30</f>
        <v/>
      </c>
      <c r="E30" s="11">
        <f>B30-D30</f>
        <v/>
      </c>
      <c r="F30" s="11">
        <f>'Churn cost'!$B$5*((1-'Churn cost'!$C$39)*(1+'Churn cost'!$B$22))^A30</f>
        <v/>
      </c>
      <c r="G30" s="11">
        <f>'Churn cost'!$B$5*((1-'Churn cost'!$C$55)*(1+'Churn cost'!$B$22))^A30</f>
        <v/>
      </c>
    </row>
    <row r="31">
      <c r="A31" t="n">
        <v>27</v>
      </c>
      <c r="B31" s="11">
        <f>'Churn cost'!$B$5*(1+'Churn cost'!$B$22)^A31</f>
        <v/>
      </c>
      <c r="C31" s="15">
        <f>'Churn cost'!$B$6*(1-'Churn cost'!$B$24)^A31</f>
        <v/>
      </c>
      <c r="D31" s="11">
        <f>'Churn cost'!$B$5*((1-'Churn cost'!$B$24)*(1+'Churn cost'!$B$22))^A31</f>
        <v/>
      </c>
      <c r="E31" s="11">
        <f>B31-D31</f>
        <v/>
      </c>
      <c r="F31" s="11">
        <f>'Churn cost'!$B$5*((1-'Churn cost'!$C$39)*(1+'Churn cost'!$B$22))^A31</f>
        <v/>
      </c>
      <c r="G31" s="11">
        <f>'Churn cost'!$B$5*((1-'Churn cost'!$C$55)*(1+'Churn cost'!$B$22))^A31</f>
        <v/>
      </c>
    </row>
    <row r="32">
      <c r="A32" t="n">
        <v>28</v>
      </c>
      <c r="B32" s="11">
        <f>'Churn cost'!$B$5*(1+'Churn cost'!$B$22)^A32</f>
        <v/>
      </c>
      <c r="C32" s="15">
        <f>'Churn cost'!$B$6*(1-'Churn cost'!$B$24)^A32</f>
        <v/>
      </c>
      <c r="D32" s="11">
        <f>'Churn cost'!$B$5*((1-'Churn cost'!$B$24)*(1+'Churn cost'!$B$22))^A32</f>
        <v/>
      </c>
      <c r="E32" s="11">
        <f>B32-D32</f>
        <v/>
      </c>
      <c r="F32" s="11">
        <f>'Churn cost'!$B$5*((1-'Churn cost'!$C$39)*(1+'Churn cost'!$B$22))^A32</f>
        <v/>
      </c>
      <c r="G32" s="11">
        <f>'Churn cost'!$B$5*((1-'Churn cost'!$C$55)*(1+'Churn cost'!$B$22))^A32</f>
        <v/>
      </c>
    </row>
    <row r="33">
      <c r="A33" t="n">
        <v>29</v>
      </c>
      <c r="B33" s="11">
        <f>'Churn cost'!$B$5*(1+'Churn cost'!$B$22)^A33</f>
        <v/>
      </c>
      <c r="C33" s="15">
        <f>'Churn cost'!$B$6*(1-'Churn cost'!$B$24)^A33</f>
        <v/>
      </c>
      <c r="D33" s="11">
        <f>'Churn cost'!$B$5*((1-'Churn cost'!$B$24)*(1+'Churn cost'!$B$22))^A33</f>
        <v/>
      </c>
      <c r="E33" s="11">
        <f>B33-D33</f>
        <v/>
      </c>
      <c r="F33" s="11">
        <f>'Churn cost'!$B$5*((1-'Churn cost'!$C$39)*(1+'Churn cost'!$B$22))^A33</f>
        <v/>
      </c>
      <c r="G33" s="11">
        <f>'Churn cost'!$B$5*((1-'Churn cost'!$C$55)*(1+'Churn cost'!$B$22))^A33</f>
        <v/>
      </c>
    </row>
    <row r="34">
      <c r="A34" t="n">
        <v>30</v>
      </c>
      <c r="B34" s="11">
        <f>'Churn cost'!$B$5*(1+'Churn cost'!$B$22)^A34</f>
        <v/>
      </c>
      <c r="C34" s="15">
        <f>'Churn cost'!$B$6*(1-'Churn cost'!$B$24)^A34</f>
        <v/>
      </c>
      <c r="D34" s="11">
        <f>'Churn cost'!$B$5*((1-'Churn cost'!$B$24)*(1+'Churn cost'!$B$22))^A34</f>
        <v/>
      </c>
      <c r="E34" s="11">
        <f>B34-D34</f>
        <v/>
      </c>
      <c r="F34" s="11">
        <f>'Churn cost'!$B$5*((1-'Churn cost'!$C$39)*(1+'Churn cost'!$B$22))^A34</f>
        <v/>
      </c>
      <c r="G34" s="11">
        <f>'Churn cost'!$B$5*((1-'Churn cost'!$C$55)*(1+'Churn cost'!$B$22))^A34</f>
        <v/>
      </c>
    </row>
    <row r="35">
      <c r="A35" t="n">
        <v>31</v>
      </c>
      <c r="B35" s="11">
        <f>'Churn cost'!$B$5*(1+'Churn cost'!$B$22)^A35</f>
        <v/>
      </c>
      <c r="C35" s="15">
        <f>'Churn cost'!$B$6*(1-'Churn cost'!$B$24)^A35</f>
        <v/>
      </c>
      <c r="D35" s="11">
        <f>'Churn cost'!$B$5*((1-'Churn cost'!$B$24)*(1+'Churn cost'!$B$22))^A35</f>
        <v/>
      </c>
      <c r="E35" s="11">
        <f>B35-D35</f>
        <v/>
      </c>
      <c r="F35" s="11">
        <f>'Churn cost'!$B$5*((1-'Churn cost'!$C$39)*(1+'Churn cost'!$B$22))^A35</f>
        <v/>
      </c>
      <c r="G35" s="11">
        <f>'Churn cost'!$B$5*((1-'Churn cost'!$C$55)*(1+'Churn cost'!$B$22))^A35</f>
        <v/>
      </c>
    </row>
    <row r="36">
      <c r="A36" t="n">
        <v>32</v>
      </c>
      <c r="B36" s="11">
        <f>'Churn cost'!$B$5*(1+'Churn cost'!$B$22)^A36</f>
        <v/>
      </c>
      <c r="C36" s="15">
        <f>'Churn cost'!$B$6*(1-'Churn cost'!$B$24)^A36</f>
        <v/>
      </c>
      <c r="D36" s="11">
        <f>'Churn cost'!$B$5*((1-'Churn cost'!$B$24)*(1+'Churn cost'!$B$22))^A36</f>
        <v/>
      </c>
      <c r="E36" s="11">
        <f>B36-D36</f>
        <v/>
      </c>
      <c r="F36" s="11">
        <f>'Churn cost'!$B$5*((1-'Churn cost'!$C$39)*(1+'Churn cost'!$B$22))^A36</f>
        <v/>
      </c>
      <c r="G36" s="11">
        <f>'Churn cost'!$B$5*((1-'Churn cost'!$C$55)*(1+'Churn cost'!$B$22))^A36</f>
        <v/>
      </c>
    </row>
    <row r="37">
      <c r="A37" t="n">
        <v>33</v>
      </c>
      <c r="B37" s="11">
        <f>'Churn cost'!$B$5*(1+'Churn cost'!$B$22)^A37</f>
        <v/>
      </c>
      <c r="C37" s="15">
        <f>'Churn cost'!$B$6*(1-'Churn cost'!$B$24)^A37</f>
        <v/>
      </c>
      <c r="D37" s="11">
        <f>'Churn cost'!$B$5*((1-'Churn cost'!$B$24)*(1+'Churn cost'!$B$22))^A37</f>
        <v/>
      </c>
      <c r="E37" s="11">
        <f>B37-D37</f>
        <v/>
      </c>
      <c r="F37" s="11">
        <f>'Churn cost'!$B$5*((1-'Churn cost'!$C$39)*(1+'Churn cost'!$B$22))^A37</f>
        <v/>
      </c>
      <c r="G37" s="11">
        <f>'Churn cost'!$B$5*((1-'Churn cost'!$C$55)*(1+'Churn cost'!$B$22))^A37</f>
        <v/>
      </c>
    </row>
    <row r="38">
      <c r="A38" t="n">
        <v>34</v>
      </c>
      <c r="B38" s="11">
        <f>'Churn cost'!$B$5*(1+'Churn cost'!$B$22)^A38</f>
        <v/>
      </c>
      <c r="C38" s="15">
        <f>'Churn cost'!$B$6*(1-'Churn cost'!$B$24)^A38</f>
        <v/>
      </c>
      <c r="D38" s="11">
        <f>'Churn cost'!$B$5*((1-'Churn cost'!$B$24)*(1+'Churn cost'!$B$22))^A38</f>
        <v/>
      </c>
      <c r="E38" s="11">
        <f>B38-D38</f>
        <v/>
      </c>
      <c r="F38" s="11">
        <f>'Churn cost'!$B$5*((1-'Churn cost'!$C$39)*(1+'Churn cost'!$B$22))^A38</f>
        <v/>
      </c>
      <c r="G38" s="11">
        <f>'Churn cost'!$B$5*((1-'Churn cost'!$C$55)*(1+'Churn cost'!$B$22))^A38</f>
        <v/>
      </c>
    </row>
    <row r="39">
      <c r="A39" t="n">
        <v>35</v>
      </c>
      <c r="B39" s="11">
        <f>'Churn cost'!$B$5*(1+'Churn cost'!$B$22)^A39</f>
        <v/>
      </c>
      <c r="C39" s="15">
        <f>'Churn cost'!$B$6*(1-'Churn cost'!$B$24)^A39</f>
        <v/>
      </c>
      <c r="D39" s="11">
        <f>'Churn cost'!$B$5*((1-'Churn cost'!$B$24)*(1+'Churn cost'!$B$22))^A39</f>
        <v/>
      </c>
      <c r="E39" s="11">
        <f>B39-D39</f>
        <v/>
      </c>
      <c r="F39" s="11">
        <f>'Churn cost'!$B$5*((1-'Churn cost'!$C$39)*(1+'Churn cost'!$B$22))^A39</f>
        <v/>
      </c>
      <c r="G39" s="11">
        <f>'Churn cost'!$B$5*((1-'Churn cost'!$C$55)*(1+'Churn cost'!$B$22))^A39</f>
        <v/>
      </c>
    </row>
    <row r="40">
      <c r="A40" t="n">
        <v>36</v>
      </c>
      <c r="B40" s="11">
        <f>'Churn cost'!$B$5*(1+'Churn cost'!$B$22)^A40</f>
        <v/>
      </c>
      <c r="C40" s="15">
        <f>'Churn cost'!$B$6*(1-'Churn cost'!$B$24)^A40</f>
        <v/>
      </c>
      <c r="D40" s="11">
        <f>'Churn cost'!$B$5*((1-'Churn cost'!$B$24)*(1+'Churn cost'!$B$22))^A40</f>
        <v/>
      </c>
      <c r="E40" s="11">
        <f>B40-D40</f>
        <v/>
      </c>
      <c r="F40" s="11">
        <f>'Churn cost'!$B$5*((1-'Churn cost'!$C$39)*(1+'Churn cost'!$B$22))^A40</f>
        <v/>
      </c>
      <c r="G40" s="11">
        <f>'Churn cost'!$B$5*((1-'Churn cost'!$C$55)*(1+'Churn cost'!$B$22))^A40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2026-10-22T21:34:37Z</dcterms:modified>
</cp:coreProperties>
</file>