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0" fontId="3" fillId="4" borderId="0" applyAlignment="1" pivotButton="0" quotePrefix="0" xfId="0">
      <alignment vertical="bottom" wrapText="1"/>
    </xf>
    <xf numFmtId="0" fontId="4" fillId="3" borderId="0" pivotButton="0" quotePrefix="0" xfId="0"/>
    <xf numFmtId="165" fontId="4" fillId="3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2" customWidth="1" min="4" max="4"/>
    <col width="16" customWidth="1" min="5" max="5"/>
    <col width="14" customWidth="1" min="6" max="6"/>
    <col width="14" customWidth="1" min="7" max="7"/>
    <col width="14" customWidth="1" min="8" max="8"/>
    <col width="16" customWidth="1" min="9" max="9"/>
    <col width="18" customWidth="1" min="10" max="10"/>
    <col width="18" customWidth="1" min="11" max="11"/>
  </cols>
  <sheetData>
    <row r="1">
      <c r="A1" s="1" t="inlineStr">
        <is>
          <t>Founder Dilution Calculator (multiple rounds)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Your ownership today</t>
        </is>
      </c>
      <c r="B5" s="5" t="n">
        <v>1</v>
      </c>
    </row>
    <row r="7">
      <c r="A7" s="3" t="inlineStr">
        <is>
          <t>Funding rounds, in order (up to 8; leave unused rows blank)</t>
        </is>
      </c>
      <c r="B7" s="4" t="n"/>
      <c r="C7" s="4" t="n"/>
    </row>
    <row r="8" ht="30" customHeight="1">
      <c r="A8" s="6" t="inlineStr">
        <is>
          <t>Round</t>
        </is>
      </c>
      <c r="B8" s="6" t="inlineStr">
        <is>
          <t>Raise</t>
        </is>
      </c>
      <c r="C8" s="6" t="inlineStr">
        <is>
          <t>Pre-money valuation</t>
        </is>
      </c>
      <c r="D8" s="6" t="inlineStr">
        <is>
          <t>New pool (post %)</t>
        </is>
      </c>
      <c r="E8" s="6" t="inlineStr">
        <is>
          <t>Post-money</t>
        </is>
      </c>
      <c r="F8" s="6" t="inlineStr">
        <is>
          <t>Investor %</t>
        </is>
      </c>
      <c r="G8" s="6" t="inlineStr">
        <is>
          <t>Pool used</t>
        </is>
      </c>
      <c r="H8" s="6" t="inlineStr">
        <is>
          <t>Round dilution</t>
        </is>
      </c>
      <c r="I8" s="6" t="inlineStr">
        <is>
          <t>Your ownership after</t>
        </is>
      </c>
      <c r="J8" s="6" t="inlineStr">
        <is>
          <t>Your stake value</t>
        </is>
      </c>
      <c r="K8" s="6" t="inlineStr">
        <is>
          <t>Latest post-money so far</t>
        </is>
      </c>
    </row>
    <row r="9">
      <c r="A9" s="7" t="inlineStr">
        <is>
          <t>Seed</t>
        </is>
      </c>
      <c r="B9" s="8" t="n">
        <v>1500000</v>
      </c>
      <c r="C9" s="8" t="n">
        <v>6000000</v>
      </c>
      <c r="D9" s="5" t="n">
        <v>0.1</v>
      </c>
      <c r="E9" s="9">
        <f>IF(OR(A9&lt;&gt;"",N(B9)&gt;0,N(C9)&gt;0),N(C9)+N(B9),"")</f>
        <v/>
      </c>
      <c r="F9" s="10">
        <f>IF(OR(A9&lt;&gt;"",N(B9)&gt;0,N(C9)&gt;0),IF(E9&gt;0,N(B9)/E9,0),"")</f>
        <v/>
      </c>
      <c r="G9" s="10">
        <f>IF(OR(A9&lt;&gt;"",N(B9)&gt;0,N(C9)&gt;0),IF(F9+MIN(0.5,MAX(0,N(D9)))&gt;0.95,MAX(0,0.95-F9),MIN(0.5,MAX(0,N(D9)))),"")</f>
        <v/>
      </c>
      <c r="H9" s="10">
        <f>IF(OR(A9&lt;&gt;"",N(B9)&gt;0,N(C9)&gt;0),1-MAX(0,1-F9-G9),"")</f>
        <v/>
      </c>
      <c r="I9" s="10">
        <f>IF(OR(A9&lt;&gt;"",N(B9)&gt;0,N(C9)&gt;0),$B$5*MAX(0,1-F9-G9),$B$5)</f>
        <v/>
      </c>
      <c r="J9" s="9">
        <f>IF(OR(A9&lt;&gt;"",N(B9)&gt;0,N(C9)&gt;0),I9*E9,"")</f>
        <v/>
      </c>
      <c r="K9" s="9">
        <f>IF(ISNUMBER(E9),E9,0)</f>
        <v/>
      </c>
    </row>
    <row r="10">
      <c r="A10" s="7" t="inlineStr">
        <is>
          <t>Series A</t>
        </is>
      </c>
      <c r="B10" s="8" t="n">
        <v>6000000</v>
      </c>
      <c r="C10" s="8" t="n">
        <v>24000000</v>
      </c>
      <c r="D10" s="5" t="n">
        <v>0.05</v>
      </c>
      <c r="E10" s="9">
        <f>IF(OR(A10&lt;&gt;"",N(B10)&gt;0,N(C10)&gt;0),N(C10)+N(B10),"")</f>
        <v/>
      </c>
      <c r="F10" s="10">
        <f>IF(OR(A10&lt;&gt;"",N(B10)&gt;0,N(C10)&gt;0),IF(E10&gt;0,N(B10)/E10,0),"")</f>
        <v/>
      </c>
      <c r="G10" s="10">
        <f>IF(OR(A10&lt;&gt;"",N(B10)&gt;0,N(C10)&gt;0),IF(F10+MIN(0.5,MAX(0,N(D10)))&gt;0.95,MAX(0,0.95-F10),MIN(0.5,MAX(0,N(D10)))),"")</f>
        <v/>
      </c>
      <c r="H10" s="10">
        <f>IF(OR(A10&lt;&gt;"",N(B10)&gt;0,N(C10)&gt;0),1-MAX(0,1-F10-G10),"")</f>
        <v/>
      </c>
      <c r="I10" s="10">
        <f>IF(OR(A10&lt;&gt;"",N(B10)&gt;0,N(C10)&gt;0),I9*MAX(0,1-F10-G10),I9)</f>
        <v/>
      </c>
      <c r="J10" s="9">
        <f>IF(OR(A10&lt;&gt;"",N(B10)&gt;0,N(C10)&gt;0),I10*E10,"")</f>
        <v/>
      </c>
      <c r="K10" s="9">
        <f>IF(ISNUMBER(E10),E10,K9)</f>
        <v/>
      </c>
    </row>
    <row r="11">
      <c r="A11" s="7" t="inlineStr">
        <is>
          <t>Series B</t>
        </is>
      </c>
      <c r="B11" s="8" t="n">
        <v>15000000</v>
      </c>
      <c r="C11" s="8" t="n">
        <v>70000000</v>
      </c>
      <c r="D11" s="5" t="n">
        <v>0.05</v>
      </c>
      <c r="E11" s="9">
        <f>IF(OR(A11&lt;&gt;"",N(B11)&gt;0,N(C11)&gt;0),N(C11)+N(B11),"")</f>
        <v/>
      </c>
      <c r="F11" s="10">
        <f>IF(OR(A11&lt;&gt;"",N(B11)&gt;0,N(C11)&gt;0),IF(E11&gt;0,N(B11)/E11,0),"")</f>
        <v/>
      </c>
      <c r="G11" s="10">
        <f>IF(OR(A11&lt;&gt;"",N(B11)&gt;0,N(C11)&gt;0),IF(F11+MIN(0.5,MAX(0,N(D11)))&gt;0.95,MAX(0,0.95-F11),MIN(0.5,MAX(0,N(D11)))),"")</f>
        <v/>
      </c>
      <c r="H11" s="10">
        <f>IF(OR(A11&lt;&gt;"",N(B11)&gt;0,N(C11)&gt;0),1-MAX(0,1-F11-G11),"")</f>
        <v/>
      </c>
      <c r="I11" s="10">
        <f>IF(OR(A11&lt;&gt;"",N(B11)&gt;0,N(C11)&gt;0),I10*MAX(0,1-F11-G11),I10)</f>
        <v/>
      </c>
      <c r="J11" s="9">
        <f>IF(OR(A11&lt;&gt;"",N(B11)&gt;0,N(C11)&gt;0),I11*E11,"")</f>
        <v/>
      </c>
      <c r="K11" s="9">
        <f>IF(ISNUMBER(E11),E11,K10)</f>
        <v/>
      </c>
    </row>
    <row r="12">
      <c r="A12" s="7" t="n"/>
      <c r="B12" s="8" t="n"/>
      <c r="C12" s="8" t="n"/>
      <c r="D12" s="5" t="n"/>
      <c r="E12" s="9">
        <f>IF(OR(A12&lt;&gt;"",N(B12)&gt;0,N(C12)&gt;0),N(C12)+N(B12),"")</f>
        <v/>
      </c>
      <c r="F12" s="10">
        <f>IF(OR(A12&lt;&gt;"",N(B12)&gt;0,N(C12)&gt;0),IF(E12&gt;0,N(B12)/E12,0),"")</f>
        <v/>
      </c>
      <c r="G12" s="10">
        <f>IF(OR(A12&lt;&gt;"",N(B12)&gt;0,N(C12)&gt;0),IF(F12+MIN(0.5,MAX(0,N(D12)))&gt;0.95,MAX(0,0.95-F12),MIN(0.5,MAX(0,N(D12)))),"")</f>
        <v/>
      </c>
      <c r="H12" s="10">
        <f>IF(OR(A12&lt;&gt;"",N(B12)&gt;0,N(C12)&gt;0),1-MAX(0,1-F12-G12),"")</f>
        <v/>
      </c>
      <c r="I12" s="10">
        <f>IF(OR(A12&lt;&gt;"",N(B12)&gt;0,N(C12)&gt;0),I11*MAX(0,1-F12-G12),I11)</f>
        <v/>
      </c>
      <c r="J12" s="9">
        <f>IF(OR(A12&lt;&gt;"",N(B12)&gt;0,N(C12)&gt;0),I12*E12,"")</f>
        <v/>
      </c>
      <c r="K12" s="9">
        <f>IF(ISNUMBER(E12),E12,K11)</f>
        <v/>
      </c>
    </row>
    <row r="13">
      <c r="A13" s="7" t="n"/>
      <c r="B13" s="8" t="n"/>
      <c r="C13" s="8" t="n"/>
      <c r="D13" s="5" t="n"/>
      <c r="E13" s="9">
        <f>IF(OR(A13&lt;&gt;"",N(B13)&gt;0,N(C13)&gt;0),N(C13)+N(B13),"")</f>
        <v/>
      </c>
      <c r="F13" s="10">
        <f>IF(OR(A13&lt;&gt;"",N(B13)&gt;0,N(C13)&gt;0),IF(E13&gt;0,N(B13)/E13,0),"")</f>
        <v/>
      </c>
      <c r="G13" s="10">
        <f>IF(OR(A13&lt;&gt;"",N(B13)&gt;0,N(C13)&gt;0),IF(F13+MIN(0.5,MAX(0,N(D13)))&gt;0.95,MAX(0,0.95-F13),MIN(0.5,MAX(0,N(D13)))),"")</f>
        <v/>
      </c>
      <c r="H13" s="10">
        <f>IF(OR(A13&lt;&gt;"",N(B13)&gt;0,N(C13)&gt;0),1-MAX(0,1-F13-G13),"")</f>
        <v/>
      </c>
      <c r="I13" s="10">
        <f>IF(OR(A13&lt;&gt;"",N(B13)&gt;0,N(C13)&gt;0),I12*MAX(0,1-F13-G13),I12)</f>
        <v/>
      </c>
      <c r="J13" s="9">
        <f>IF(OR(A13&lt;&gt;"",N(B13)&gt;0,N(C13)&gt;0),I13*E13,"")</f>
        <v/>
      </c>
      <c r="K13" s="9">
        <f>IF(ISNUMBER(E13),E13,K12)</f>
        <v/>
      </c>
    </row>
    <row r="14">
      <c r="A14" s="7" t="n"/>
      <c r="B14" s="8" t="n"/>
      <c r="C14" s="8" t="n"/>
      <c r="D14" s="5" t="n"/>
      <c r="E14" s="9">
        <f>IF(OR(A14&lt;&gt;"",N(B14)&gt;0,N(C14)&gt;0),N(C14)+N(B14),"")</f>
        <v/>
      </c>
      <c r="F14" s="10">
        <f>IF(OR(A14&lt;&gt;"",N(B14)&gt;0,N(C14)&gt;0),IF(E14&gt;0,N(B14)/E14,0),"")</f>
        <v/>
      </c>
      <c r="G14" s="10">
        <f>IF(OR(A14&lt;&gt;"",N(B14)&gt;0,N(C14)&gt;0),IF(F14+MIN(0.5,MAX(0,N(D14)))&gt;0.95,MAX(0,0.95-F14),MIN(0.5,MAX(0,N(D14)))),"")</f>
        <v/>
      </c>
      <c r="H14" s="10">
        <f>IF(OR(A14&lt;&gt;"",N(B14)&gt;0,N(C14)&gt;0),1-MAX(0,1-F14-G14),"")</f>
        <v/>
      </c>
      <c r="I14" s="10">
        <f>IF(OR(A14&lt;&gt;"",N(B14)&gt;0,N(C14)&gt;0),I13*MAX(0,1-F14-G14),I13)</f>
        <v/>
      </c>
      <c r="J14" s="9">
        <f>IF(OR(A14&lt;&gt;"",N(B14)&gt;0,N(C14)&gt;0),I14*E14,"")</f>
        <v/>
      </c>
      <c r="K14" s="9">
        <f>IF(ISNUMBER(E14),E14,K13)</f>
        <v/>
      </c>
    </row>
    <row r="15">
      <c r="A15" s="7" t="n"/>
      <c r="B15" s="8" t="n"/>
      <c r="C15" s="8" t="n"/>
      <c r="D15" s="5" t="n"/>
      <c r="E15" s="9">
        <f>IF(OR(A15&lt;&gt;"",N(B15)&gt;0,N(C15)&gt;0),N(C15)+N(B15),"")</f>
        <v/>
      </c>
      <c r="F15" s="10">
        <f>IF(OR(A15&lt;&gt;"",N(B15)&gt;0,N(C15)&gt;0),IF(E15&gt;0,N(B15)/E15,0),"")</f>
        <v/>
      </c>
      <c r="G15" s="10">
        <f>IF(OR(A15&lt;&gt;"",N(B15)&gt;0,N(C15)&gt;0),IF(F15+MIN(0.5,MAX(0,N(D15)))&gt;0.95,MAX(0,0.95-F15),MIN(0.5,MAX(0,N(D15)))),"")</f>
        <v/>
      </c>
      <c r="H15" s="10">
        <f>IF(OR(A15&lt;&gt;"",N(B15)&gt;0,N(C15)&gt;0),1-MAX(0,1-F15-G15),"")</f>
        <v/>
      </c>
      <c r="I15" s="10">
        <f>IF(OR(A15&lt;&gt;"",N(B15)&gt;0,N(C15)&gt;0),I14*MAX(0,1-F15-G15),I14)</f>
        <v/>
      </c>
      <c r="J15" s="9">
        <f>IF(OR(A15&lt;&gt;"",N(B15)&gt;0,N(C15)&gt;0),I15*E15,"")</f>
        <v/>
      </c>
      <c r="K15" s="9">
        <f>IF(ISNUMBER(E15),E15,K14)</f>
        <v/>
      </c>
    </row>
    <row r="16">
      <c r="A16" s="7" t="n"/>
      <c r="B16" s="8" t="n"/>
      <c r="C16" s="8" t="n"/>
      <c r="D16" s="5" t="n"/>
      <c r="E16" s="9">
        <f>IF(OR(A16&lt;&gt;"",N(B16)&gt;0,N(C16)&gt;0),N(C16)+N(B16),"")</f>
        <v/>
      </c>
      <c r="F16" s="10">
        <f>IF(OR(A16&lt;&gt;"",N(B16)&gt;0,N(C16)&gt;0),IF(E16&gt;0,N(B16)/E16,0),"")</f>
        <v/>
      </c>
      <c r="G16" s="10">
        <f>IF(OR(A16&lt;&gt;"",N(B16)&gt;0,N(C16)&gt;0),IF(F16+MIN(0.5,MAX(0,N(D16)))&gt;0.95,MAX(0,0.95-F16),MIN(0.5,MAX(0,N(D16)))),"")</f>
        <v/>
      </c>
      <c r="H16" s="10">
        <f>IF(OR(A16&lt;&gt;"",N(B16)&gt;0,N(C16)&gt;0),1-MAX(0,1-F16-G16),"")</f>
        <v/>
      </c>
      <c r="I16" s="10">
        <f>IF(OR(A16&lt;&gt;"",N(B16)&gt;0,N(C16)&gt;0),I15*MAX(0,1-F16-G16),I15)</f>
        <v/>
      </c>
      <c r="J16" s="9">
        <f>IF(OR(A16&lt;&gt;"",N(B16)&gt;0,N(C16)&gt;0),I16*E16,"")</f>
        <v/>
      </c>
      <c r="K16" s="9">
        <f>IF(ISNUMBER(E16),E16,K15)</f>
        <v/>
      </c>
    </row>
    <row r="18">
      <c r="A18" s="3" t="inlineStr">
        <is>
          <t>Results</t>
        </is>
      </c>
      <c r="B18" s="4" t="n"/>
      <c r="C18" s="4" t="n"/>
    </row>
    <row r="19">
      <c r="A19" s="11" t="inlineStr">
        <is>
          <t>Your ownership after all rounds</t>
        </is>
      </c>
      <c r="B19" s="12">
        <f>I16</f>
        <v/>
      </c>
    </row>
    <row r="20">
      <c r="A20" t="inlineStr">
        <is>
          <t>Total dilution</t>
        </is>
      </c>
      <c r="B20" s="13">
        <f>IF($B$5&gt;0,1-$B$19/$B$5,0)</f>
        <v/>
      </c>
    </row>
    <row r="21">
      <c r="A21" t="inlineStr">
        <is>
          <t>Rounds modelled</t>
        </is>
      </c>
      <c r="B21" s="14">
        <f>COUNT($E$9:$E$16)</f>
        <v/>
      </c>
    </row>
    <row r="22">
      <c r="A22" t="inlineStr">
        <is>
          <t>Latest post-money valuation</t>
        </is>
      </c>
      <c r="B22" s="15">
        <f>K16</f>
        <v/>
      </c>
    </row>
    <row r="23">
      <c r="A23" t="inlineStr">
        <is>
          <t>Your stake at the latest post-money</t>
        </is>
      </c>
      <c r="B23" s="15">
        <f>$B$19*$B$22</f>
        <v/>
      </c>
    </row>
    <row r="24">
      <c r="A24" t="inlineStr">
        <is>
          <t>Read-out</t>
        </is>
      </c>
      <c r="B24" s="16">
        <f>IF($B$19&gt;=0.2,"Healthy founder stake heading into later rounds.",IF($B$19&gt;=0.1,"Typical several rounds in; watch the next raise.","Thin stake: negotiate round size, valuation and pool top-ups carefully."))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Free template by Adlega</t>
        </is>
      </c>
    </row>
    <row r="2">
      <c r="A2" s="18" t="inlineStr">
        <is>
          <t>Live calculator: https://adlega.com/blog/tools/dilution/</t>
        </is>
      </c>
    </row>
    <row r="3">
      <c r="A3" s="18" t="inlineStr">
        <is>
          <t>Version: October 2026</t>
        </is>
      </c>
    </row>
    <row r="4">
      <c r="A4" s="18" t="inlineStr"/>
    </row>
    <row r="5">
      <c r="A5" s="18" t="inlineStr">
        <is>
          <t>This template is a planning aid, not tax, legal or investment advice. Check the numbers with your own advisers before you act on them.</t>
        </is>
      </c>
    </row>
    <row r="6">
      <c r="A6" s="18" t="inlineStr">
        <is>
          <t>Blue cells on a light yellow background are inputs. Every other number is a live Excel formula that mirrors the web calculator.</t>
        </is>
      </c>
    </row>
    <row r="7">
      <c r="A7" s="18" t="inlineStr"/>
    </row>
    <row r="8">
      <c r="A8" s="18" t="inlineStr">
        <is>
          <t>Pool % is the new option pool created in that round as a share of the post-money company. It is capped so investor + pool stay at or below 95%.</t>
        </is>
      </c>
    </row>
    <row r="9">
      <c r="A9" s="18" t="inlineStr"/>
    </row>
    <row r="10">
      <c r="A10" s="18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Founder Dilution Calculator (multiple rounds)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