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Headcount" sheetId="2" state="visible" r:id="rId2"/>
    <sheet xmlns:r="http://schemas.openxmlformats.org/officeDocument/2006/relationships" name="Monthly" sheetId="3" state="visible" r:id="rId3"/>
    <sheet xmlns:r="http://schemas.openxmlformats.org/officeDocument/2006/relationships" name="Annual" sheetId="4" state="visible" r:id="rId4"/>
    <sheet xmlns:r="http://schemas.openxmlformats.org/officeDocument/2006/relationships" name="Abou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yyyy"/>
    <numFmt numFmtId="166" formatCode="&quot;$&quot;#,##0;-&quot;$&quot;#,##0"/>
    <numFmt numFmtId="167" formatCode="0.0%"/>
    <numFmt numFmtId="168" formatCode="#,##0.0"/>
    <numFmt numFmtId="169" formatCode="0.00&quot;x&quot;"/>
    <numFmt numFmtId="170" formatCode="0.0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color rgb="000000FF"/>
    </font>
    <font>
      <b val="1"/>
    </font>
    <font>
      <color rgb="00555555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7E9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3" fillId="2" borderId="0" pivotButton="0" quotePrefix="0" xfId="0"/>
    <xf numFmtId="166" fontId="3" fillId="2" borderId="0" pivotButton="0" quotePrefix="0" xfId="0"/>
    <xf numFmtId="167" fontId="3" fillId="2" borderId="0" pivotButton="0" quotePrefix="0" xfId="0"/>
    <xf numFmtId="1" fontId="3" fillId="2" borderId="0" pivotButton="0" quotePrefix="0" xfId="0"/>
    <xf numFmtId="0" fontId="4" fillId="3" borderId="0" applyAlignment="1" pivotButton="0" quotePrefix="0" xfId="0">
      <alignment vertical="bottom" wrapText="1"/>
    </xf>
    <xf numFmtId="0" fontId="3" fillId="2" borderId="0" pivotButton="0" quotePrefix="0" xfId="0"/>
    <xf numFmtId="0" fontId="5" fillId="0" borderId="0" pivotButton="0" quotePrefix="0" xfId="0"/>
    <xf numFmtId="1" fontId="0" fillId="0" borderId="0" pivotButton="0" quotePrefix="0" xfId="0"/>
    <xf numFmtId="0" fontId="4" fillId="0" borderId="0" pivotButton="0" quotePrefix="0" xfId="0"/>
    <xf numFmtId="165" fontId="4" fillId="0" borderId="0" pivotButton="0" quotePrefix="0" xfId="0"/>
    <xf numFmtId="166" fontId="0" fillId="0" borderId="0" pivotButton="0" quotePrefix="0" xfId="0"/>
    <xf numFmtId="166" fontId="4" fillId="0" borderId="0" pivotButton="0" quotePrefix="0" xfId="0"/>
    <xf numFmtId="168" fontId="0" fillId="0" borderId="0" pivotButton="0" quotePrefix="0" xfId="0"/>
    <xf numFmtId="0" fontId="0" fillId="0" borderId="0" applyAlignment="1" pivotButton="0" quotePrefix="0" xfId="0">
      <alignment wrapText="1"/>
    </xf>
    <xf numFmtId="0" fontId="4" fillId="4" borderId="0" pivotButton="0" quotePrefix="0" xfId="0"/>
    <xf numFmtId="0" fontId="0" fillId="4" borderId="0" pivotButton="0" quotePrefix="0" xfId="0"/>
    <xf numFmtId="167" fontId="0" fillId="0" borderId="0" pivotButton="0" quotePrefix="0" xfId="0"/>
    <xf numFmtId="3" fontId="0" fillId="0" borderId="0" pivotButton="0" quotePrefix="0" xfId="0"/>
    <xf numFmtId="169" fontId="0" fillId="0" borderId="0" pivotButton="0" quotePrefix="0" xfId="0"/>
    <xf numFmtId="17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3-Year Financial Projections Template: inputs</t>
        </is>
      </c>
    </row>
    <row r="2">
      <c r="A2" s="2" t="inlineStr">
        <is>
          <t>Change the blue cells on light yellow (here and on the Headcount sheet). Everything else is a live formula. Live version: https://adlega.com/blog/tools/financial-projections-template/</t>
        </is>
      </c>
    </row>
    <row r="4">
      <c r="A4" t="inlineStr">
        <is>
          <t>First month of the projection</t>
        </is>
      </c>
      <c r="B4" s="3" t="n">
        <v>46388</v>
      </c>
    </row>
    <row r="5">
      <c r="A5" t="inlineStr">
        <is>
          <t>Starting MRR</t>
        </is>
      </c>
      <c r="B5" s="4" t="n">
        <v>50000</v>
      </c>
    </row>
    <row r="6">
      <c r="A6" t="inlineStr">
        <is>
          <t>ARPA (MRR per customer)</t>
        </is>
      </c>
      <c r="B6" s="4" t="n">
        <v>500</v>
      </c>
    </row>
    <row r="7">
      <c r="A7" t="inlineStr">
        <is>
          <t>New MRR in month 1</t>
        </is>
      </c>
      <c r="B7" s="4" t="n">
        <v>6000</v>
      </c>
    </row>
    <row r="8">
      <c r="A8" t="inlineStr">
        <is>
          <t>New MRR growth per month</t>
        </is>
      </c>
      <c r="B8" s="5" t="n">
        <v>0.03</v>
      </c>
    </row>
    <row r="9">
      <c r="A9" t="inlineStr">
        <is>
          <t>Monthly churn (% of MRR, also used for customers)</t>
        </is>
      </c>
      <c r="B9" s="5" t="n">
        <v>0.02</v>
      </c>
    </row>
    <row r="10">
      <c r="A10" t="inlineStr">
        <is>
          <t>Monthly expansion (% of MRR)</t>
        </is>
      </c>
      <c r="B10" s="5" t="n">
        <v>0.01</v>
      </c>
    </row>
    <row r="11">
      <c r="A11" t="inlineStr">
        <is>
          <t>COGS (% of revenue)</t>
        </is>
      </c>
      <c r="B11" s="5" t="n">
        <v>0.22</v>
      </c>
    </row>
    <row r="12">
      <c r="A12" t="inlineStr">
        <is>
          <t>Other operating expenses, fixed per month</t>
        </is>
      </c>
      <c r="B12" s="4" t="n">
        <v>15000</v>
      </c>
    </row>
    <row r="13">
      <c r="A13" t="inlineStr">
        <is>
          <t>Other operating expenses, % of revenue</t>
        </is>
      </c>
      <c r="B13" s="5" t="n">
        <v>0.05</v>
      </c>
    </row>
    <row r="14">
      <c r="A14" t="inlineStr">
        <is>
          <t>Capex per month</t>
        </is>
      </c>
      <c r="B14" s="4" t="n">
        <v>2000</v>
      </c>
    </row>
    <row r="15">
      <c r="A15" t="inlineStr">
        <is>
          <t>Useful life of capex (months, straight line)</t>
        </is>
      </c>
      <c r="B15" s="6" t="n">
        <v>36</v>
      </c>
    </row>
    <row r="16">
      <c r="A16" t="inlineStr">
        <is>
          <t>Starting cash</t>
        </is>
      </c>
      <c r="B16" s="4" t="n">
        <v>1500000</v>
      </c>
    </row>
    <row r="17">
      <c r="A17" t="inlineStr">
        <is>
          <t>Equity raise</t>
        </is>
      </c>
      <c r="B17" s="4" t="n">
        <v>4000000</v>
      </c>
    </row>
    <row r="18">
      <c r="A18" t="inlineStr">
        <is>
          <t>Raise closes in plan month (0 = no raise)</t>
        </is>
      </c>
      <c r="B18" s="6" t="n">
        <v>14</v>
      </c>
    </row>
    <row r="19">
      <c r="A19" t="inlineStr">
        <is>
          <t>Income tax rate (federal; losses carried forward)</t>
        </is>
      </c>
      <c r="B19" s="5" t="n">
        <v>0.21</v>
      </c>
    </row>
    <row r="20">
      <c r="A20" t="inlineStr">
        <is>
          <t>Carryforward limit (% of taxable income, 26 U.S.C. 172)</t>
        </is>
      </c>
      <c r="B20" s="5" t="n">
        <v>0.8</v>
      </c>
    </row>
    <row r="22">
      <c r="A22" s="2" t="inlineStr">
        <is>
          <t>Example inputs are illustrative, not benchmarks. Tax is a simplification: federal rate only, no state tax or credits.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Headcount plan</t>
        </is>
      </c>
    </row>
    <row r="2">
      <c r="A2" s="2" t="inlineStr">
        <is>
          <t>Department is R&amp;D, S&amp;M or G&amp;A. Cost = loaded monthly cost per person. Start = plan month 1 to 36 (blank row = ignored).</t>
        </is>
      </c>
    </row>
    <row r="4">
      <c r="A4" s="7" t="inlineStr">
        <is>
          <t>Role</t>
        </is>
      </c>
      <c r="B4" s="7" t="inlineStr">
        <is>
          <t>Department</t>
        </is>
      </c>
      <c r="C4" s="7" t="inlineStr">
        <is>
          <t>Count</t>
        </is>
      </c>
      <c r="D4" s="7" t="inlineStr">
        <is>
          <t>Cost / person / month</t>
        </is>
      </c>
      <c r="E4" s="7" t="inlineStr">
        <is>
          <t>Start month (1-36)</t>
        </is>
      </c>
    </row>
    <row r="5">
      <c r="A5" s="8" t="inlineStr">
        <is>
          <t>Engineers</t>
        </is>
      </c>
      <c r="B5" s="8" t="inlineStr">
        <is>
          <t>R&amp;D</t>
        </is>
      </c>
      <c r="C5" s="6" t="n">
        <v>4</v>
      </c>
      <c r="D5" s="4" t="n">
        <v>13000</v>
      </c>
      <c r="E5" s="6" t="n">
        <v>1</v>
      </c>
    </row>
    <row r="6">
      <c r="A6" s="8" t="inlineStr">
        <is>
          <t>Sales and marketing team</t>
        </is>
      </c>
      <c r="B6" s="8" t="inlineStr">
        <is>
          <t>S&amp;M</t>
        </is>
      </c>
      <c r="C6" s="6" t="n">
        <v>3</v>
      </c>
      <c r="D6" s="4" t="n">
        <v>11000</v>
      </c>
      <c r="E6" s="6" t="n">
        <v>1</v>
      </c>
    </row>
    <row r="7">
      <c r="A7" s="8" t="inlineStr">
        <is>
          <t>Founder / operations</t>
        </is>
      </c>
      <c r="B7" s="8" t="inlineStr">
        <is>
          <t>G&amp;A</t>
        </is>
      </c>
      <c r="C7" s="6" t="n">
        <v>1</v>
      </c>
      <c r="D7" s="4" t="n">
        <v>10000</v>
      </c>
      <c r="E7" s="6" t="n">
        <v>1</v>
      </c>
    </row>
    <row r="8">
      <c r="A8" s="8" t="inlineStr">
        <is>
          <t>Engineers (H2 hires)</t>
        </is>
      </c>
      <c r="B8" s="8" t="inlineStr">
        <is>
          <t>R&amp;D</t>
        </is>
      </c>
      <c r="C8" s="6" t="n">
        <v>2</v>
      </c>
      <c r="D8" s="4" t="n">
        <v>13000</v>
      </c>
      <c r="E8" s="6" t="n">
        <v>7</v>
      </c>
    </row>
    <row r="9">
      <c r="A9" s="8" t="inlineStr">
        <is>
          <t>Account executives</t>
        </is>
      </c>
      <c r="B9" s="8" t="inlineStr">
        <is>
          <t>S&amp;M</t>
        </is>
      </c>
      <c r="C9" s="6" t="n">
        <v>2</v>
      </c>
      <c r="D9" s="4" t="n">
        <v>12000</v>
      </c>
      <c r="E9" s="6" t="n">
        <v>10</v>
      </c>
    </row>
    <row r="10">
      <c r="A10" s="8" t="inlineStr">
        <is>
          <t>Finance and people</t>
        </is>
      </c>
      <c r="B10" s="8" t="inlineStr">
        <is>
          <t>G&amp;A</t>
        </is>
      </c>
      <c r="C10" s="6" t="n">
        <v>1</v>
      </c>
      <c r="D10" s="4" t="n">
        <v>10000</v>
      </c>
      <c r="E10" s="6" t="n">
        <v>13</v>
      </c>
    </row>
    <row r="11">
      <c r="A11" s="8" t="inlineStr">
        <is>
          <t>Engineers (year 2)</t>
        </is>
      </c>
      <c r="B11" s="8" t="inlineStr">
        <is>
          <t>R&amp;D</t>
        </is>
      </c>
      <c r="C11" s="6" t="n">
        <v>2</v>
      </c>
      <c r="D11" s="4" t="n">
        <v>13000</v>
      </c>
      <c r="E11" s="6" t="n">
        <v>16</v>
      </c>
    </row>
    <row r="12">
      <c r="A12" s="8" t="inlineStr">
        <is>
          <t>Sales team (year 2)</t>
        </is>
      </c>
      <c r="B12" s="8" t="inlineStr">
        <is>
          <t>S&amp;M</t>
        </is>
      </c>
      <c r="C12" s="6" t="n">
        <v>3</v>
      </c>
      <c r="D12" s="4" t="n">
        <v>11000</v>
      </c>
      <c r="E12" s="6" t="n">
        <v>19</v>
      </c>
    </row>
    <row r="13">
      <c r="A13" s="8" t="inlineStr">
        <is>
          <t>Engineers (year 3)</t>
        </is>
      </c>
      <c r="B13" s="8" t="inlineStr">
        <is>
          <t>R&amp;D</t>
        </is>
      </c>
      <c r="C13" s="6" t="n">
        <v>3</v>
      </c>
      <c r="D13" s="4" t="n">
        <v>13000</v>
      </c>
      <c r="E13" s="6" t="n">
        <v>25</v>
      </c>
    </row>
    <row r="14">
      <c r="A14" s="8" t="inlineStr">
        <is>
          <t>Sales team (year 3)</t>
        </is>
      </c>
      <c r="B14" s="8" t="inlineStr">
        <is>
          <t>S&amp;M</t>
        </is>
      </c>
      <c r="C14" s="6" t="n">
        <v>3</v>
      </c>
      <c r="D14" s="4" t="n">
        <v>11000</v>
      </c>
      <c r="E14" s="6" t="n">
        <v>25</v>
      </c>
    </row>
    <row r="15">
      <c r="A15" s="8" t="n"/>
      <c r="B15" s="8" t="n"/>
      <c r="C15" s="6" t="n"/>
      <c r="D15" s="4" t="n"/>
      <c r="E15" s="6" t="n"/>
    </row>
    <row r="16">
      <c r="A16" s="8" t="n"/>
      <c r="B16" s="8" t="n"/>
      <c r="C16" s="6" t="n"/>
      <c r="D16" s="4" t="n"/>
      <c r="E16" s="6" t="n"/>
    </row>
    <row r="17">
      <c r="A17" s="8" t="n"/>
      <c r="B17" s="8" t="n"/>
      <c r="C17" s="6" t="n"/>
      <c r="D17" s="4" t="n"/>
      <c r="E17" s="6" t="n"/>
    </row>
    <row r="18">
      <c r="A18" s="8" t="n"/>
      <c r="B18" s="8" t="n"/>
      <c r="C18" s="6" t="n"/>
      <c r="D18" s="4" t="n"/>
      <c r="E18" s="6" t="n"/>
    </row>
    <row r="19">
      <c r="A19" s="8" t="n"/>
      <c r="B19" s="8" t="n"/>
      <c r="C19" s="6" t="n"/>
      <c r="D19" s="4" t="n"/>
      <c r="E19" s="6" t="n"/>
    </row>
    <row r="20">
      <c r="A20" s="8" t="n"/>
      <c r="B20" s="8" t="n"/>
      <c r="C20" s="6" t="n"/>
      <c r="D20" s="4" t="n"/>
      <c r="E20" s="6" t="n"/>
    </row>
    <row r="21">
      <c r="A21" s="8" t="n"/>
      <c r="B21" s="8" t="n"/>
      <c r="C21" s="6" t="n"/>
      <c r="D21" s="4" t="n"/>
      <c r="E21" s="6" t="n"/>
    </row>
    <row r="22">
      <c r="A22" s="8" t="n"/>
      <c r="B22" s="8" t="n"/>
      <c r="C22" s="6" t="n"/>
      <c r="D22" s="4" t="n"/>
      <c r="E22" s="6" t="n"/>
    </row>
    <row r="23">
      <c r="A23" s="8" t="n"/>
      <c r="B23" s="8" t="n"/>
      <c r="C23" s="6" t="n"/>
      <c r="D23" s="4" t="n"/>
      <c r="E23" s="6" t="n"/>
    </row>
    <row r="24">
      <c r="A24" s="8" t="n"/>
      <c r="B24" s="8" t="n"/>
      <c r="C24" s="6" t="n"/>
      <c r="D24" s="4" t="n"/>
      <c r="E24" s="6" t="n"/>
    </row>
  </sheetData>
  <dataValidations count="2">
    <dataValidation sqref="B5:B24" showDropDown="0" showInputMessage="0" showErrorMessage="0" allowBlank="1" type="list">
      <formula1>"R&amp;D,S&amp;M,G&amp;A"</formula1>
    </dataValidation>
    <dataValidation sqref="E5:E24" showDropDown="0" showInputMessage="0" showErrorMessage="0" allowBlank="1" type="whole" operator="between">
      <formula1>1</formula1>
      <formula2>36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</cols>
  <sheetData>
    <row r="1">
      <c r="A1" s="1" t="inlineStr">
        <is>
          <t>Monthly projection (36 months)</t>
        </is>
      </c>
    </row>
    <row r="3">
      <c r="A3" s="9" t="inlineStr">
        <is>
          <t>Plan month</t>
        </is>
      </c>
      <c r="B3" s="10" t="n">
        <v>1</v>
      </c>
      <c r="C3" s="10" t="n">
        <v>2</v>
      </c>
      <c r="D3" s="10" t="n">
        <v>3</v>
      </c>
      <c r="E3" s="10" t="n">
        <v>4</v>
      </c>
      <c r="F3" s="10" t="n">
        <v>5</v>
      </c>
      <c r="G3" s="10" t="n">
        <v>6</v>
      </c>
      <c r="H3" s="10" t="n">
        <v>7</v>
      </c>
      <c r="I3" s="10" t="n">
        <v>8</v>
      </c>
      <c r="J3" s="10" t="n">
        <v>9</v>
      </c>
      <c r="K3" s="10" t="n">
        <v>10</v>
      </c>
      <c r="L3" s="10" t="n">
        <v>11</v>
      </c>
      <c r="M3" s="10" t="n">
        <v>12</v>
      </c>
      <c r="N3" s="10" t="n">
        <v>13</v>
      </c>
      <c r="O3" s="10" t="n">
        <v>14</v>
      </c>
      <c r="P3" s="10" t="n">
        <v>15</v>
      </c>
      <c r="Q3" s="10" t="n">
        <v>16</v>
      </c>
      <c r="R3" s="10" t="n">
        <v>17</v>
      </c>
      <c r="S3" s="10" t="n">
        <v>18</v>
      </c>
      <c r="T3" s="10" t="n">
        <v>19</v>
      </c>
      <c r="U3" s="10" t="n">
        <v>20</v>
      </c>
      <c r="V3" s="10" t="n">
        <v>21</v>
      </c>
      <c r="W3" s="10" t="n">
        <v>22</v>
      </c>
      <c r="X3" s="10" t="n">
        <v>23</v>
      </c>
      <c r="Y3" s="10" t="n">
        <v>24</v>
      </c>
      <c r="Z3" s="10" t="n">
        <v>25</v>
      </c>
      <c r="AA3" s="10" t="n">
        <v>26</v>
      </c>
      <c r="AB3" s="10" t="n">
        <v>27</v>
      </c>
      <c r="AC3" s="10" t="n">
        <v>28</v>
      </c>
      <c r="AD3" s="10" t="n">
        <v>29</v>
      </c>
      <c r="AE3" s="10" t="n">
        <v>30</v>
      </c>
      <c r="AF3" s="10" t="n">
        <v>31</v>
      </c>
      <c r="AG3" s="10" t="n">
        <v>32</v>
      </c>
      <c r="AH3" s="10" t="n">
        <v>33</v>
      </c>
      <c r="AI3" s="10" t="n">
        <v>34</v>
      </c>
      <c r="AJ3" s="10" t="n">
        <v>35</v>
      </c>
      <c r="AK3" s="10" t="n">
        <v>36</v>
      </c>
    </row>
    <row r="4">
      <c r="A4" s="9" t="inlineStr">
        <is>
          <t>Plan year</t>
        </is>
      </c>
      <c r="B4" s="10">
        <f>ROUNDUP(B3/12,0)</f>
        <v/>
      </c>
      <c r="C4" s="10">
        <f>ROUNDUP(C3/12,0)</f>
        <v/>
      </c>
      <c r="D4" s="10">
        <f>ROUNDUP(D3/12,0)</f>
        <v/>
      </c>
      <c r="E4" s="10">
        <f>ROUNDUP(E3/12,0)</f>
        <v/>
      </c>
      <c r="F4" s="10">
        <f>ROUNDUP(F3/12,0)</f>
        <v/>
      </c>
      <c r="G4" s="10">
        <f>ROUNDUP(G3/12,0)</f>
        <v/>
      </c>
      <c r="H4" s="10">
        <f>ROUNDUP(H3/12,0)</f>
        <v/>
      </c>
      <c r="I4" s="10">
        <f>ROUNDUP(I3/12,0)</f>
        <v/>
      </c>
      <c r="J4" s="10">
        <f>ROUNDUP(J3/12,0)</f>
        <v/>
      </c>
      <c r="K4" s="10">
        <f>ROUNDUP(K3/12,0)</f>
        <v/>
      </c>
      <c r="L4" s="10">
        <f>ROUNDUP(L3/12,0)</f>
        <v/>
      </c>
      <c r="M4" s="10">
        <f>ROUNDUP(M3/12,0)</f>
        <v/>
      </c>
      <c r="N4" s="10">
        <f>ROUNDUP(N3/12,0)</f>
        <v/>
      </c>
      <c r="O4" s="10">
        <f>ROUNDUP(O3/12,0)</f>
        <v/>
      </c>
      <c r="P4" s="10">
        <f>ROUNDUP(P3/12,0)</f>
        <v/>
      </c>
      <c r="Q4" s="10">
        <f>ROUNDUP(Q3/12,0)</f>
        <v/>
      </c>
      <c r="R4" s="10">
        <f>ROUNDUP(R3/12,0)</f>
        <v/>
      </c>
      <c r="S4" s="10">
        <f>ROUNDUP(S3/12,0)</f>
        <v/>
      </c>
      <c r="T4" s="10">
        <f>ROUNDUP(T3/12,0)</f>
        <v/>
      </c>
      <c r="U4" s="10">
        <f>ROUNDUP(U3/12,0)</f>
        <v/>
      </c>
      <c r="V4" s="10">
        <f>ROUNDUP(V3/12,0)</f>
        <v/>
      </c>
      <c r="W4" s="10">
        <f>ROUNDUP(W3/12,0)</f>
        <v/>
      </c>
      <c r="X4" s="10">
        <f>ROUNDUP(X3/12,0)</f>
        <v/>
      </c>
      <c r="Y4" s="10">
        <f>ROUNDUP(Y3/12,0)</f>
        <v/>
      </c>
      <c r="Z4" s="10">
        <f>ROUNDUP(Z3/12,0)</f>
        <v/>
      </c>
      <c r="AA4" s="10">
        <f>ROUNDUP(AA3/12,0)</f>
        <v/>
      </c>
      <c r="AB4" s="10">
        <f>ROUNDUP(AB3/12,0)</f>
        <v/>
      </c>
      <c r="AC4" s="10">
        <f>ROUNDUP(AC3/12,0)</f>
        <v/>
      </c>
      <c r="AD4" s="10">
        <f>ROUNDUP(AD3/12,0)</f>
        <v/>
      </c>
      <c r="AE4" s="10">
        <f>ROUNDUP(AE3/12,0)</f>
        <v/>
      </c>
      <c r="AF4" s="10">
        <f>ROUNDUP(AF3/12,0)</f>
        <v/>
      </c>
      <c r="AG4" s="10">
        <f>ROUNDUP(AG3/12,0)</f>
        <v/>
      </c>
      <c r="AH4" s="10">
        <f>ROUNDUP(AH3/12,0)</f>
        <v/>
      </c>
      <c r="AI4" s="10">
        <f>ROUNDUP(AI3/12,0)</f>
        <v/>
      </c>
      <c r="AJ4" s="10">
        <f>ROUNDUP(AJ3/12,0)</f>
        <v/>
      </c>
      <c r="AK4" s="10">
        <f>ROUNDUP(AK3/12,0)</f>
        <v/>
      </c>
    </row>
    <row r="5">
      <c r="A5" s="11" t="inlineStr">
        <is>
          <t>Month</t>
        </is>
      </c>
      <c r="B5" s="12">
        <f>EDATE(Inputs!$B$4,B3-1)</f>
        <v/>
      </c>
      <c r="C5" s="12">
        <f>EDATE(Inputs!$B$4,C3-1)</f>
        <v/>
      </c>
      <c r="D5" s="12">
        <f>EDATE(Inputs!$B$4,D3-1)</f>
        <v/>
      </c>
      <c r="E5" s="12">
        <f>EDATE(Inputs!$B$4,E3-1)</f>
        <v/>
      </c>
      <c r="F5" s="12">
        <f>EDATE(Inputs!$B$4,F3-1)</f>
        <v/>
      </c>
      <c r="G5" s="12">
        <f>EDATE(Inputs!$B$4,G3-1)</f>
        <v/>
      </c>
      <c r="H5" s="12">
        <f>EDATE(Inputs!$B$4,H3-1)</f>
        <v/>
      </c>
      <c r="I5" s="12">
        <f>EDATE(Inputs!$B$4,I3-1)</f>
        <v/>
      </c>
      <c r="J5" s="12">
        <f>EDATE(Inputs!$B$4,J3-1)</f>
        <v/>
      </c>
      <c r="K5" s="12">
        <f>EDATE(Inputs!$B$4,K3-1)</f>
        <v/>
      </c>
      <c r="L5" s="12">
        <f>EDATE(Inputs!$B$4,L3-1)</f>
        <v/>
      </c>
      <c r="M5" s="12">
        <f>EDATE(Inputs!$B$4,M3-1)</f>
        <v/>
      </c>
      <c r="N5" s="12">
        <f>EDATE(Inputs!$B$4,N3-1)</f>
        <v/>
      </c>
      <c r="O5" s="12">
        <f>EDATE(Inputs!$B$4,O3-1)</f>
        <v/>
      </c>
      <c r="P5" s="12">
        <f>EDATE(Inputs!$B$4,P3-1)</f>
        <v/>
      </c>
      <c r="Q5" s="12">
        <f>EDATE(Inputs!$B$4,Q3-1)</f>
        <v/>
      </c>
      <c r="R5" s="12">
        <f>EDATE(Inputs!$B$4,R3-1)</f>
        <v/>
      </c>
      <c r="S5" s="12">
        <f>EDATE(Inputs!$B$4,S3-1)</f>
        <v/>
      </c>
      <c r="T5" s="12">
        <f>EDATE(Inputs!$B$4,T3-1)</f>
        <v/>
      </c>
      <c r="U5" s="12">
        <f>EDATE(Inputs!$B$4,U3-1)</f>
        <v/>
      </c>
      <c r="V5" s="12">
        <f>EDATE(Inputs!$B$4,V3-1)</f>
        <v/>
      </c>
      <c r="W5" s="12">
        <f>EDATE(Inputs!$B$4,W3-1)</f>
        <v/>
      </c>
      <c r="X5" s="12">
        <f>EDATE(Inputs!$B$4,X3-1)</f>
        <v/>
      </c>
      <c r="Y5" s="12">
        <f>EDATE(Inputs!$B$4,Y3-1)</f>
        <v/>
      </c>
      <c r="Z5" s="12">
        <f>EDATE(Inputs!$B$4,Z3-1)</f>
        <v/>
      </c>
      <c r="AA5" s="12">
        <f>EDATE(Inputs!$B$4,AA3-1)</f>
        <v/>
      </c>
      <c r="AB5" s="12">
        <f>EDATE(Inputs!$B$4,AB3-1)</f>
        <v/>
      </c>
      <c r="AC5" s="12">
        <f>EDATE(Inputs!$B$4,AC3-1)</f>
        <v/>
      </c>
      <c r="AD5" s="12">
        <f>EDATE(Inputs!$B$4,AD3-1)</f>
        <v/>
      </c>
      <c r="AE5" s="12">
        <f>EDATE(Inputs!$B$4,AE3-1)</f>
        <v/>
      </c>
      <c r="AF5" s="12">
        <f>EDATE(Inputs!$B$4,AF3-1)</f>
        <v/>
      </c>
      <c r="AG5" s="12">
        <f>EDATE(Inputs!$B$4,AG3-1)</f>
        <v/>
      </c>
      <c r="AH5" s="12">
        <f>EDATE(Inputs!$B$4,AH3-1)</f>
        <v/>
      </c>
      <c r="AI5" s="12">
        <f>EDATE(Inputs!$B$4,AI3-1)</f>
        <v/>
      </c>
      <c r="AJ5" s="12">
        <f>EDATE(Inputs!$B$4,AJ3-1)</f>
        <v/>
      </c>
      <c r="AK5" s="12">
        <f>EDATE(Inputs!$B$4,AK3-1)</f>
        <v/>
      </c>
    </row>
    <row r="6">
      <c r="A6" t="inlineStr">
        <is>
          <t>New MRR</t>
        </is>
      </c>
      <c r="B6" s="13">
        <f>Inputs!$B$7*(1+Inputs!$B$8)^(B3-1)</f>
        <v/>
      </c>
      <c r="C6" s="13">
        <f>Inputs!$B$7*(1+Inputs!$B$8)^(C3-1)</f>
        <v/>
      </c>
      <c r="D6" s="13">
        <f>Inputs!$B$7*(1+Inputs!$B$8)^(D3-1)</f>
        <v/>
      </c>
      <c r="E6" s="13">
        <f>Inputs!$B$7*(1+Inputs!$B$8)^(E3-1)</f>
        <v/>
      </c>
      <c r="F6" s="13">
        <f>Inputs!$B$7*(1+Inputs!$B$8)^(F3-1)</f>
        <v/>
      </c>
      <c r="G6" s="13">
        <f>Inputs!$B$7*(1+Inputs!$B$8)^(G3-1)</f>
        <v/>
      </c>
      <c r="H6" s="13">
        <f>Inputs!$B$7*(1+Inputs!$B$8)^(H3-1)</f>
        <v/>
      </c>
      <c r="I6" s="13">
        <f>Inputs!$B$7*(1+Inputs!$B$8)^(I3-1)</f>
        <v/>
      </c>
      <c r="J6" s="13">
        <f>Inputs!$B$7*(1+Inputs!$B$8)^(J3-1)</f>
        <v/>
      </c>
      <c r="K6" s="13">
        <f>Inputs!$B$7*(1+Inputs!$B$8)^(K3-1)</f>
        <v/>
      </c>
      <c r="L6" s="13">
        <f>Inputs!$B$7*(1+Inputs!$B$8)^(L3-1)</f>
        <v/>
      </c>
      <c r="M6" s="13">
        <f>Inputs!$B$7*(1+Inputs!$B$8)^(M3-1)</f>
        <v/>
      </c>
      <c r="N6" s="13">
        <f>Inputs!$B$7*(1+Inputs!$B$8)^(N3-1)</f>
        <v/>
      </c>
      <c r="O6" s="13">
        <f>Inputs!$B$7*(1+Inputs!$B$8)^(O3-1)</f>
        <v/>
      </c>
      <c r="P6" s="13">
        <f>Inputs!$B$7*(1+Inputs!$B$8)^(P3-1)</f>
        <v/>
      </c>
      <c r="Q6" s="13">
        <f>Inputs!$B$7*(1+Inputs!$B$8)^(Q3-1)</f>
        <v/>
      </c>
      <c r="R6" s="13">
        <f>Inputs!$B$7*(1+Inputs!$B$8)^(R3-1)</f>
        <v/>
      </c>
      <c r="S6" s="13">
        <f>Inputs!$B$7*(1+Inputs!$B$8)^(S3-1)</f>
        <v/>
      </c>
      <c r="T6" s="13">
        <f>Inputs!$B$7*(1+Inputs!$B$8)^(T3-1)</f>
        <v/>
      </c>
      <c r="U6" s="13">
        <f>Inputs!$B$7*(1+Inputs!$B$8)^(U3-1)</f>
        <v/>
      </c>
      <c r="V6" s="13">
        <f>Inputs!$B$7*(1+Inputs!$B$8)^(V3-1)</f>
        <v/>
      </c>
      <c r="W6" s="13">
        <f>Inputs!$B$7*(1+Inputs!$B$8)^(W3-1)</f>
        <v/>
      </c>
      <c r="X6" s="13">
        <f>Inputs!$B$7*(1+Inputs!$B$8)^(X3-1)</f>
        <v/>
      </c>
      <c r="Y6" s="13">
        <f>Inputs!$B$7*(1+Inputs!$B$8)^(Y3-1)</f>
        <v/>
      </c>
      <c r="Z6" s="13">
        <f>Inputs!$B$7*(1+Inputs!$B$8)^(Z3-1)</f>
        <v/>
      </c>
      <c r="AA6" s="13">
        <f>Inputs!$B$7*(1+Inputs!$B$8)^(AA3-1)</f>
        <v/>
      </c>
      <c r="AB6" s="13">
        <f>Inputs!$B$7*(1+Inputs!$B$8)^(AB3-1)</f>
        <v/>
      </c>
      <c r="AC6" s="13">
        <f>Inputs!$B$7*(1+Inputs!$B$8)^(AC3-1)</f>
        <v/>
      </c>
      <c r="AD6" s="13">
        <f>Inputs!$B$7*(1+Inputs!$B$8)^(AD3-1)</f>
        <v/>
      </c>
      <c r="AE6" s="13">
        <f>Inputs!$B$7*(1+Inputs!$B$8)^(AE3-1)</f>
        <v/>
      </c>
      <c r="AF6" s="13">
        <f>Inputs!$B$7*(1+Inputs!$B$8)^(AF3-1)</f>
        <v/>
      </c>
      <c r="AG6" s="13">
        <f>Inputs!$B$7*(1+Inputs!$B$8)^(AG3-1)</f>
        <v/>
      </c>
      <c r="AH6" s="13">
        <f>Inputs!$B$7*(1+Inputs!$B$8)^(AH3-1)</f>
        <v/>
      </c>
      <c r="AI6" s="13">
        <f>Inputs!$B$7*(1+Inputs!$B$8)^(AI3-1)</f>
        <v/>
      </c>
      <c r="AJ6" s="13">
        <f>Inputs!$B$7*(1+Inputs!$B$8)^(AJ3-1)</f>
        <v/>
      </c>
      <c r="AK6" s="13">
        <f>Inputs!$B$7*(1+Inputs!$B$8)^(AK3-1)</f>
        <v/>
      </c>
    </row>
    <row r="7">
      <c r="A7" s="9" t="inlineStr">
        <is>
          <t>Opening MRR</t>
        </is>
      </c>
      <c r="B7" s="13">
        <f>Inputs!$B$5</f>
        <v/>
      </c>
      <c r="C7" s="13">
        <f>B10</f>
        <v/>
      </c>
      <c r="D7" s="13">
        <f>C10</f>
        <v/>
      </c>
      <c r="E7" s="13">
        <f>D10</f>
        <v/>
      </c>
      <c r="F7" s="13">
        <f>E10</f>
        <v/>
      </c>
      <c r="G7" s="13">
        <f>F10</f>
        <v/>
      </c>
      <c r="H7" s="13">
        <f>G10</f>
        <v/>
      </c>
      <c r="I7" s="13">
        <f>H10</f>
        <v/>
      </c>
      <c r="J7" s="13">
        <f>I10</f>
        <v/>
      </c>
      <c r="K7" s="13">
        <f>J10</f>
        <v/>
      </c>
      <c r="L7" s="13">
        <f>K10</f>
        <v/>
      </c>
      <c r="M7" s="13">
        <f>L10</f>
        <v/>
      </c>
      <c r="N7" s="13">
        <f>M10</f>
        <v/>
      </c>
      <c r="O7" s="13">
        <f>N10</f>
        <v/>
      </c>
      <c r="P7" s="13">
        <f>O10</f>
        <v/>
      </c>
      <c r="Q7" s="13">
        <f>P10</f>
        <v/>
      </c>
      <c r="R7" s="13">
        <f>Q10</f>
        <v/>
      </c>
      <c r="S7" s="13">
        <f>R10</f>
        <v/>
      </c>
      <c r="T7" s="13">
        <f>S10</f>
        <v/>
      </c>
      <c r="U7" s="13">
        <f>T10</f>
        <v/>
      </c>
      <c r="V7" s="13">
        <f>U10</f>
        <v/>
      </c>
      <c r="W7" s="13">
        <f>V10</f>
        <v/>
      </c>
      <c r="X7" s="13">
        <f>W10</f>
        <v/>
      </c>
      <c r="Y7" s="13">
        <f>X10</f>
        <v/>
      </c>
      <c r="Z7" s="13">
        <f>Y10</f>
        <v/>
      </c>
      <c r="AA7" s="13">
        <f>Z10</f>
        <v/>
      </c>
      <c r="AB7" s="13">
        <f>AA10</f>
        <v/>
      </c>
      <c r="AC7" s="13">
        <f>AB10</f>
        <v/>
      </c>
      <c r="AD7" s="13">
        <f>AC10</f>
        <v/>
      </c>
      <c r="AE7" s="13">
        <f>AD10</f>
        <v/>
      </c>
      <c r="AF7" s="13">
        <f>AE10</f>
        <v/>
      </c>
      <c r="AG7" s="13">
        <f>AF10</f>
        <v/>
      </c>
      <c r="AH7" s="13">
        <f>AG10</f>
        <v/>
      </c>
      <c r="AI7" s="13">
        <f>AH10</f>
        <v/>
      </c>
      <c r="AJ7" s="13">
        <f>AI10</f>
        <v/>
      </c>
      <c r="AK7" s="13">
        <f>AJ10</f>
        <v/>
      </c>
    </row>
    <row r="8">
      <c r="A8" t="inlineStr">
        <is>
          <t>Churned MRR</t>
        </is>
      </c>
      <c r="B8" s="13">
        <f>B7*Inputs!$B$9</f>
        <v/>
      </c>
      <c r="C8" s="13">
        <f>C7*Inputs!$B$9</f>
        <v/>
      </c>
      <c r="D8" s="13">
        <f>D7*Inputs!$B$9</f>
        <v/>
      </c>
      <c r="E8" s="13">
        <f>E7*Inputs!$B$9</f>
        <v/>
      </c>
      <c r="F8" s="13">
        <f>F7*Inputs!$B$9</f>
        <v/>
      </c>
      <c r="G8" s="13">
        <f>G7*Inputs!$B$9</f>
        <v/>
      </c>
      <c r="H8" s="13">
        <f>H7*Inputs!$B$9</f>
        <v/>
      </c>
      <c r="I8" s="13">
        <f>I7*Inputs!$B$9</f>
        <v/>
      </c>
      <c r="J8" s="13">
        <f>J7*Inputs!$B$9</f>
        <v/>
      </c>
      <c r="K8" s="13">
        <f>K7*Inputs!$B$9</f>
        <v/>
      </c>
      <c r="L8" s="13">
        <f>L7*Inputs!$B$9</f>
        <v/>
      </c>
      <c r="M8" s="13">
        <f>M7*Inputs!$B$9</f>
        <v/>
      </c>
      <c r="N8" s="13">
        <f>N7*Inputs!$B$9</f>
        <v/>
      </c>
      <c r="O8" s="13">
        <f>O7*Inputs!$B$9</f>
        <v/>
      </c>
      <c r="P8" s="13">
        <f>P7*Inputs!$B$9</f>
        <v/>
      </c>
      <c r="Q8" s="13">
        <f>Q7*Inputs!$B$9</f>
        <v/>
      </c>
      <c r="R8" s="13">
        <f>R7*Inputs!$B$9</f>
        <v/>
      </c>
      <c r="S8" s="13">
        <f>S7*Inputs!$B$9</f>
        <v/>
      </c>
      <c r="T8" s="13">
        <f>T7*Inputs!$B$9</f>
        <v/>
      </c>
      <c r="U8" s="13">
        <f>U7*Inputs!$B$9</f>
        <v/>
      </c>
      <c r="V8" s="13">
        <f>V7*Inputs!$B$9</f>
        <v/>
      </c>
      <c r="W8" s="13">
        <f>W7*Inputs!$B$9</f>
        <v/>
      </c>
      <c r="X8" s="13">
        <f>X7*Inputs!$B$9</f>
        <v/>
      </c>
      <c r="Y8" s="13">
        <f>Y7*Inputs!$B$9</f>
        <v/>
      </c>
      <c r="Z8" s="13">
        <f>Z7*Inputs!$B$9</f>
        <v/>
      </c>
      <c r="AA8" s="13">
        <f>AA7*Inputs!$B$9</f>
        <v/>
      </c>
      <c r="AB8" s="13">
        <f>AB7*Inputs!$B$9</f>
        <v/>
      </c>
      <c r="AC8" s="13">
        <f>AC7*Inputs!$B$9</f>
        <v/>
      </c>
      <c r="AD8" s="13">
        <f>AD7*Inputs!$B$9</f>
        <v/>
      </c>
      <c r="AE8" s="13">
        <f>AE7*Inputs!$B$9</f>
        <v/>
      </c>
      <c r="AF8" s="13">
        <f>AF7*Inputs!$B$9</f>
        <v/>
      </c>
      <c r="AG8" s="13">
        <f>AG7*Inputs!$B$9</f>
        <v/>
      </c>
      <c r="AH8" s="13">
        <f>AH7*Inputs!$B$9</f>
        <v/>
      </c>
      <c r="AI8" s="13">
        <f>AI7*Inputs!$B$9</f>
        <v/>
      </c>
      <c r="AJ8" s="13">
        <f>AJ7*Inputs!$B$9</f>
        <v/>
      </c>
      <c r="AK8" s="13">
        <f>AK7*Inputs!$B$9</f>
        <v/>
      </c>
    </row>
    <row r="9">
      <c r="A9" t="inlineStr">
        <is>
          <t>Expansion MRR</t>
        </is>
      </c>
      <c r="B9" s="13">
        <f>B7*Inputs!$B$10</f>
        <v/>
      </c>
      <c r="C9" s="13">
        <f>C7*Inputs!$B$10</f>
        <v/>
      </c>
      <c r="D9" s="13">
        <f>D7*Inputs!$B$10</f>
        <v/>
      </c>
      <c r="E9" s="13">
        <f>E7*Inputs!$B$10</f>
        <v/>
      </c>
      <c r="F9" s="13">
        <f>F7*Inputs!$B$10</f>
        <v/>
      </c>
      <c r="G9" s="13">
        <f>G7*Inputs!$B$10</f>
        <v/>
      </c>
      <c r="H9" s="13">
        <f>H7*Inputs!$B$10</f>
        <v/>
      </c>
      <c r="I9" s="13">
        <f>I7*Inputs!$B$10</f>
        <v/>
      </c>
      <c r="J9" s="13">
        <f>J7*Inputs!$B$10</f>
        <v/>
      </c>
      <c r="K9" s="13">
        <f>K7*Inputs!$B$10</f>
        <v/>
      </c>
      <c r="L9" s="13">
        <f>L7*Inputs!$B$10</f>
        <v/>
      </c>
      <c r="M9" s="13">
        <f>M7*Inputs!$B$10</f>
        <v/>
      </c>
      <c r="N9" s="13">
        <f>N7*Inputs!$B$10</f>
        <v/>
      </c>
      <c r="O9" s="13">
        <f>O7*Inputs!$B$10</f>
        <v/>
      </c>
      <c r="P9" s="13">
        <f>P7*Inputs!$B$10</f>
        <v/>
      </c>
      <c r="Q9" s="13">
        <f>Q7*Inputs!$B$10</f>
        <v/>
      </c>
      <c r="R9" s="13">
        <f>R7*Inputs!$B$10</f>
        <v/>
      </c>
      <c r="S9" s="13">
        <f>S7*Inputs!$B$10</f>
        <v/>
      </c>
      <c r="T9" s="13">
        <f>T7*Inputs!$B$10</f>
        <v/>
      </c>
      <c r="U9" s="13">
        <f>U7*Inputs!$B$10</f>
        <v/>
      </c>
      <c r="V9" s="13">
        <f>V7*Inputs!$B$10</f>
        <v/>
      </c>
      <c r="W9" s="13">
        <f>W7*Inputs!$B$10</f>
        <v/>
      </c>
      <c r="X9" s="13">
        <f>X7*Inputs!$B$10</f>
        <v/>
      </c>
      <c r="Y9" s="13">
        <f>Y7*Inputs!$B$10</f>
        <v/>
      </c>
      <c r="Z9" s="13">
        <f>Z7*Inputs!$B$10</f>
        <v/>
      </c>
      <c r="AA9" s="13">
        <f>AA7*Inputs!$B$10</f>
        <v/>
      </c>
      <c r="AB9" s="13">
        <f>AB7*Inputs!$B$10</f>
        <v/>
      </c>
      <c r="AC9" s="13">
        <f>AC7*Inputs!$B$10</f>
        <v/>
      </c>
      <c r="AD9" s="13">
        <f>AD7*Inputs!$B$10</f>
        <v/>
      </c>
      <c r="AE9" s="13">
        <f>AE7*Inputs!$B$10</f>
        <v/>
      </c>
      <c r="AF9" s="13">
        <f>AF7*Inputs!$B$10</f>
        <v/>
      </c>
      <c r="AG9" s="13">
        <f>AG7*Inputs!$B$10</f>
        <v/>
      </c>
      <c r="AH9" s="13">
        <f>AH7*Inputs!$B$10</f>
        <v/>
      </c>
      <c r="AI9" s="13">
        <f>AI7*Inputs!$B$10</f>
        <v/>
      </c>
      <c r="AJ9" s="13">
        <f>AJ7*Inputs!$B$10</f>
        <v/>
      </c>
      <c r="AK9" s="13">
        <f>AK7*Inputs!$B$10</f>
        <v/>
      </c>
    </row>
    <row r="10">
      <c r="A10" s="11" t="inlineStr">
        <is>
          <t>MRR (= revenue)</t>
        </is>
      </c>
      <c r="B10" s="14">
        <f>B7-B8+B9+B6</f>
        <v/>
      </c>
      <c r="C10" s="14">
        <f>C7-C8+C9+C6</f>
        <v/>
      </c>
      <c r="D10" s="14">
        <f>D7-D8+D9+D6</f>
        <v/>
      </c>
      <c r="E10" s="14">
        <f>E7-E8+E9+E6</f>
        <v/>
      </c>
      <c r="F10" s="14">
        <f>F7-F8+F9+F6</f>
        <v/>
      </c>
      <c r="G10" s="14">
        <f>G7-G8+G9+G6</f>
        <v/>
      </c>
      <c r="H10" s="14">
        <f>H7-H8+H9+H6</f>
        <v/>
      </c>
      <c r="I10" s="14">
        <f>I7-I8+I9+I6</f>
        <v/>
      </c>
      <c r="J10" s="14">
        <f>J7-J8+J9+J6</f>
        <v/>
      </c>
      <c r="K10" s="14">
        <f>K7-K8+K9+K6</f>
        <v/>
      </c>
      <c r="L10" s="14">
        <f>L7-L8+L9+L6</f>
        <v/>
      </c>
      <c r="M10" s="14">
        <f>M7-M8+M9+M6</f>
        <v/>
      </c>
      <c r="N10" s="14">
        <f>N7-N8+N9+N6</f>
        <v/>
      </c>
      <c r="O10" s="14">
        <f>O7-O8+O9+O6</f>
        <v/>
      </c>
      <c r="P10" s="14">
        <f>P7-P8+P9+P6</f>
        <v/>
      </c>
      <c r="Q10" s="14">
        <f>Q7-Q8+Q9+Q6</f>
        <v/>
      </c>
      <c r="R10" s="14">
        <f>R7-R8+R9+R6</f>
        <v/>
      </c>
      <c r="S10" s="14">
        <f>S7-S8+S9+S6</f>
        <v/>
      </c>
      <c r="T10" s="14">
        <f>T7-T8+T9+T6</f>
        <v/>
      </c>
      <c r="U10" s="14">
        <f>U7-U8+U9+U6</f>
        <v/>
      </c>
      <c r="V10" s="14">
        <f>V7-V8+V9+V6</f>
        <v/>
      </c>
      <c r="W10" s="14">
        <f>W7-W8+W9+W6</f>
        <v/>
      </c>
      <c r="X10" s="14">
        <f>X7-X8+X9+X6</f>
        <v/>
      </c>
      <c r="Y10" s="14">
        <f>Y7-Y8+Y9+Y6</f>
        <v/>
      </c>
      <c r="Z10" s="14">
        <f>Z7-Z8+Z9+Z6</f>
        <v/>
      </c>
      <c r="AA10" s="14">
        <f>AA7-AA8+AA9+AA6</f>
        <v/>
      </c>
      <c r="AB10" s="14">
        <f>AB7-AB8+AB9+AB6</f>
        <v/>
      </c>
      <c r="AC10" s="14">
        <f>AC7-AC8+AC9+AC6</f>
        <v/>
      </c>
      <c r="AD10" s="14">
        <f>AD7-AD8+AD9+AD6</f>
        <v/>
      </c>
      <c r="AE10" s="14">
        <f>AE7-AE8+AE9+AE6</f>
        <v/>
      </c>
      <c r="AF10" s="14">
        <f>AF7-AF8+AF9+AF6</f>
        <v/>
      </c>
      <c r="AG10" s="14">
        <f>AG7-AG8+AG9+AG6</f>
        <v/>
      </c>
      <c r="AH10" s="14">
        <f>AH7-AH8+AH9+AH6</f>
        <v/>
      </c>
      <c r="AI10" s="14">
        <f>AI7-AI8+AI9+AI6</f>
        <v/>
      </c>
      <c r="AJ10" s="14">
        <f>AJ7-AJ8+AJ9+AJ6</f>
        <v/>
      </c>
      <c r="AK10" s="14">
        <f>AK7-AK8+AK9+AK6</f>
        <v/>
      </c>
    </row>
    <row r="11">
      <c r="A11" s="9" t="inlineStr">
        <is>
          <t>Customers</t>
        </is>
      </c>
      <c r="B11" s="15">
        <f>IF(Inputs!$B$6&gt;0,Inputs!$B$5/Inputs!$B$6*(1-Inputs!$B$9)+B6/Inputs!$B$6,0)</f>
        <v/>
      </c>
      <c r="C11" s="15">
        <f>IF(Inputs!$B$6&gt;0,B11*(1-Inputs!$B$9)+C6/Inputs!$B$6,0)</f>
        <v/>
      </c>
      <c r="D11" s="15">
        <f>IF(Inputs!$B$6&gt;0,C11*(1-Inputs!$B$9)+D6/Inputs!$B$6,0)</f>
        <v/>
      </c>
      <c r="E11" s="15">
        <f>IF(Inputs!$B$6&gt;0,D11*(1-Inputs!$B$9)+E6/Inputs!$B$6,0)</f>
        <v/>
      </c>
      <c r="F11" s="15">
        <f>IF(Inputs!$B$6&gt;0,E11*(1-Inputs!$B$9)+F6/Inputs!$B$6,0)</f>
        <v/>
      </c>
      <c r="G11" s="15">
        <f>IF(Inputs!$B$6&gt;0,F11*(1-Inputs!$B$9)+G6/Inputs!$B$6,0)</f>
        <v/>
      </c>
      <c r="H11" s="15">
        <f>IF(Inputs!$B$6&gt;0,G11*(1-Inputs!$B$9)+H6/Inputs!$B$6,0)</f>
        <v/>
      </c>
      <c r="I11" s="15">
        <f>IF(Inputs!$B$6&gt;0,H11*(1-Inputs!$B$9)+I6/Inputs!$B$6,0)</f>
        <v/>
      </c>
      <c r="J11" s="15">
        <f>IF(Inputs!$B$6&gt;0,I11*(1-Inputs!$B$9)+J6/Inputs!$B$6,0)</f>
        <v/>
      </c>
      <c r="K11" s="15">
        <f>IF(Inputs!$B$6&gt;0,J11*(1-Inputs!$B$9)+K6/Inputs!$B$6,0)</f>
        <v/>
      </c>
      <c r="L11" s="15">
        <f>IF(Inputs!$B$6&gt;0,K11*(1-Inputs!$B$9)+L6/Inputs!$B$6,0)</f>
        <v/>
      </c>
      <c r="M11" s="15">
        <f>IF(Inputs!$B$6&gt;0,L11*(1-Inputs!$B$9)+M6/Inputs!$B$6,0)</f>
        <v/>
      </c>
      <c r="N11" s="15">
        <f>IF(Inputs!$B$6&gt;0,M11*(1-Inputs!$B$9)+N6/Inputs!$B$6,0)</f>
        <v/>
      </c>
      <c r="O11" s="15">
        <f>IF(Inputs!$B$6&gt;0,N11*(1-Inputs!$B$9)+O6/Inputs!$B$6,0)</f>
        <v/>
      </c>
      <c r="P11" s="15">
        <f>IF(Inputs!$B$6&gt;0,O11*(1-Inputs!$B$9)+P6/Inputs!$B$6,0)</f>
        <v/>
      </c>
      <c r="Q11" s="15">
        <f>IF(Inputs!$B$6&gt;0,P11*(1-Inputs!$B$9)+Q6/Inputs!$B$6,0)</f>
        <v/>
      </c>
      <c r="R11" s="15">
        <f>IF(Inputs!$B$6&gt;0,Q11*(1-Inputs!$B$9)+R6/Inputs!$B$6,0)</f>
        <v/>
      </c>
      <c r="S11" s="15">
        <f>IF(Inputs!$B$6&gt;0,R11*(1-Inputs!$B$9)+S6/Inputs!$B$6,0)</f>
        <v/>
      </c>
      <c r="T11" s="15">
        <f>IF(Inputs!$B$6&gt;0,S11*(1-Inputs!$B$9)+T6/Inputs!$B$6,0)</f>
        <v/>
      </c>
      <c r="U11" s="15">
        <f>IF(Inputs!$B$6&gt;0,T11*(1-Inputs!$B$9)+U6/Inputs!$B$6,0)</f>
        <v/>
      </c>
      <c r="V11" s="15">
        <f>IF(Inputs!$B$6&gt;0,U11*(1-Inputs!$B$9)+V6/Inputs!$B$6,0)</f>
        <v/>
      </c>
      <c r="W11" s="15">
        <f>IF(Inputs!$B$6&gt;0,V11*(1-Inputs!$B$9)+W6/Inputs!$B$6,0)</f>
        <v/>
      </c>
      <c r="X11" s="15">
        <f>IF(Inputs!$B$6&gt;0,W11*(1-Inputs!$B$9)+X6/Inputs!$B$6,0)</f>
        <v/>
      </c>
      <c r="Y11" s="15">
        <f>IF(Inputs!$B$6&gt;0,X11*(1-Inputs!$B$9)+Y6/Inputs!$B$6,0)</f>
        <v/>
      </c>
      <c r="Z11" s="15">
        <f>IF(Inputs!$B$6&gt;0,Y11*(1-Inputs!$B$9)+Z6/Inputs!$B$6,0)</f>
        <v/>
      </c>
      <c r="AA11" s="15">
        <f>IF(Inputs!$B$6&gt;0,Z11*(1-Inputs!$B$9)+AA6/Inputs!$B$6,0)</f>
        <v/>
      </c>
      <c r="AB11" s="15">
        <f>IF(Inputs!$B$6&gt;0,AA11*(1-Inputs!$B$9)+AB6/Inputs!$B$6,0)</f>
        <v/>
      </c>
      <c r="AC11" s="15">
        <f>IF(Inputs!$B$6&gt;0,AB11*(1-Inputs!$B$9)+AC6/Inputs!$B$6,0)</f>
        <v/>
      </c>
      <c r="AD11" s="15">
        <f>IF(Inputs!$B$6&gt;0,AC11*(1-Inputs!$B$9)+AD6/Inputs!$B$6,0)</f>
        <v/>
      </c>
      <c r="AE11" s="15">
        <f>IF(Inputs!$B$6&gt;0,AD11*(1-Inputs!$B$9)+AE6/Inputs!$B$6,0)</f>
        <v/>
      </c>
      <c r="AF11" s="15">
        <f>IF(Inputs!$B$6&gt;0,AE11*(1-Inputs!$B$9)+AF6/Inputs!$B$6,0)</f>
        <v/>
      </c>
      <c r="AG11" s="15">
        <f>IF(Inputs!$B$6&gt;0,AF11*(1-Inputs!$B$9)+AG6/Inputs!$B$6,0)</f>
        <v/>
      </c>
      <c r="AH11" s="15">
        <f>IF(Inputs!$B$6&gt;0,AG11*(1-Inputs!$B$9)+AH6/Inputs!$B$6,0)</f>
        <v/>
      </c>
      <c r="AI11" s="15">
        <f>IF(Inputs!$B$6&gt;0,AH11*(1-Inputs!$B$9)+AI6/Inputs!$B$6,0)</f>
        <v/>
      </c>
      <c r="AJ11" s="15">
        <f>IF(Inputs!$B$6&gt;0,AI11*(1-Inputs!$B$9)+AJ6/Inputs!$B$6,0)</f>
        <v/>
      </c>
      <c r="AK11" s="15">
        <f>IF(Inputs!$B$6&gt;0,AJ11*(1-Inputs!$B$9)+AK6/Inputs!$B$6,0)</f>
        <v/>
      </c>
    </row>
    <row r="12">
      <c r="A12" s="11" t="inlineStr">
        <is>
          <t>Revenue</t>
        </is>
      </c>
      <c r="B12" s="14">
        <f>B10</f>
        <v/>
      </c>
      <c r="C12" s="14">
        <f>C10</f>
        <v/>
      </c>
      <c r="D12" s="14">
        <f>D10</f>
        <v/>
      </c>
      <c r="E12" s="14">
        <f>E10</f>
        <v/>
      </c>
      <c r="F12" s="14">
        <f>F10</f>
        <v/>
      </c>
      <c r="G12" s="14">
        <f>G10</f>
        <v/>
      </c>
      <c r="H12" s="14">
        <f>H10</f>
        <v/>
      </c>
      <c r="I12" s="14">
        <f>I10</f>
        <v/>
      </c>
      <c r="J12" s="14">
        <f>J10</f>
        <v/>
      </c>
      <c r="K12" s="14">
        <f>K10</f>
        <v/>
      </c>
      <c r="L12" s="14">
        <f>L10</f>
        <v/>
      </c>
      <c r="M12" s="14">
        <f>M10</f>
        <v/>
      </c>
      <c r="N12" s="14">
        <f>N10</f>
        <v/>
      </c>
      <c r="O12" s="14">
        <f>O10</f>
        <v/>
      </c>
      <c r="P12" s="14">
        <f>P10</f>
        <v/>
      </c>
      <c r="Q12" s="14">
        <f>Q10</f>
        <v/>
      </c>
      <c r="R12" s="14">
        <f>R10</f>
        <v/>
      </c>
      <c r="S12" s="14">
        <f>S10</f>
        <v/>
      </c>
      <c r="T12" s="14">
        <f>T10</f>
        <v/>
      </c>
      <c r="U12" s="14">
        <f>U10</f>
        <v/>
      </c>
      <c r="V12" s="14">
        <f>V10</f>
        <v/>
      </c>
      <c r="W12" s="14">
        <f>W10</f>
        <v/>
      </c>
      <c r="X12" s="14">
        <f>X10</f>
        <v/>
      </c>
      <c r="Y12" s="14">
        <f>Y10</f>
        <v/>
      </c>
      <c r="Z12" s="14">
        <f>Z10</f>
        <v/>
      </c>
      <c r="AA12" s="14">
        <f>AA10</f>
        <v/>
      </c>
      <c r="AB12" s="14">
        <f>AB10</f>
        <v/>
      </c>
      <c r="AC12" s="14">
        <f>AC10</f>
        <v/>
      </c>
      <c r="AD12" s="14">
        <f>AD10</f>
        <v/>
      </c>
      <c r="AE12" s="14">
        <f>AE10</f>
        <v/>
      </c>
      <c r="AF12" s="14">
        <f>AF10</f>
        <v/>
      </c>
      <c r="AG12" s="14">
        <f>AG10</f>
        <v/>
      </c>
      <c r="AH12" s="14">
        <f>AH10</f>
        <v/>
      </c>
      <c r="AI12" s="14">
        <f>AI10</f>
        <v/>
      </c>
      <c r="AJ12" s="14">
        <f>AJ10</f>
        <v/>
      </c>
      <c r="AK12" s="14">
        <f>AK10</f>
        <v/>
      </c>
    </row>
    <row r="13">
      <c r="A13" t="inlineStr">
        <is>
          <t>COGS</t>
        </is>
      </c>
      <c r="B13" s="13">
        <f>Inputs!$B$11*B12</f>
        <v/>
      </c>
      <c r="C13" s="13">
        <f>Inputs!$B$11*C12</f>
        <v/>
      </c>
      <c r="D13" s="13">
        <f>Inputs!$B$11*D12</f>
        <v/>
      </c>
      <c r="E13" s="13">
        <f>Inputs!$B$11*E12</f>
        <v/>
      </c>
      <c r="F13" s="13">
        <f>Inputs!$B$11*F12</f>
        <v/>
      </c>
      <c r="G13" s="13">
        <f>Inputs!$B$11*G12</f>
        <v/>
      </c>
      <c r="H13" s="13">
        <f>Inputs!$B$11*H12</f>
        <v/>
      </c>
      <c r="I13" s="13">
        <f>Inputs!$B$11*I12</f>
        <v/>
      </c>
      <c r="J13" s="13">
        <f>Inputs!$B$11*J12</f>
        <v/>
      </c>
      <c r="K13" s="13">
        <f>Inputs!$B$11*K12</f>
        <v/>
      </c>
      <c r="L13" s="13">
        <f>Inputs!$B$11*L12</f>
        <v/>
      </c>
      <c r="M13" s="13">
        <f>Inputs!$B$11*M12</f>
        <v/>
      </c>
      <c r="N13" s="13">
        <f>Inputs!$B$11*N12</f>
        <v/>
      </c>
      <c r="O13" s="13">
        <f>Inputs!$B$11*O12</f>
        <v/>
      </c>
      <c r="P13" s="13">
        <f>Inputs!$B$11*P12</f>
        <v/>
      </c>
      <c r="Q13" s="13">
        <f>Inputs!$B$11*Q12</f>
        <v/>
      </c>
      <c r="R13" s="13">
        <f>Inputs!$B$11*R12</f>
        <v/>
      </c>
      <c r="S13" s="13">
        <f>Inputs!$B$11*S12</f>
        <v/>
      </c>
      <c r="T13" s="13">
        <f>Inputs!$B$11*T12</f>
        <v/>
      </c>
      <c r="U13" s="13">
        <f>Inputs!$B$11*U12</f>
        <v/>
      </c>
      <c r="V13" s="13">
        <f>Inputs!$B$11*V12</f>
        <v/>
      </c>
      <c r="W13" s="13">
        <f>Inputs!$B$11*W12</f>
        <v/>
      </c>
      <c r="X13" s="13">
        <f>Inputs!$B$11*X12</f>
        <v/>
      </c>
      <c r="Y13" s="13">
        <f>Inputs!$B$11*Y12</f>
        <v/>
      </c>
      <c r="Z13" s="13">
        <f>Inputs!$B$11*Z12</f>
        <v/>
      </c>
      <c r="AA13" s="13">
        <f>Inputs!$B$11*AA12</f>
        <v/>
      </c>
      <c r="AB13" s="13">
        <f>Inputs!$B$11*AB12</f>
        <v/>
      </c>
      <c r="AC13" s="13">
        <f>Inputs!$B$11*AC12</f>
        <v/>
      </c>
      <c r="AD13" s="13">
        <f>Inputs!$B$11*AD12</f>
        <v/>
      </c>
      <c r="AE13" s="13">
        <f>Inputs!$B$11*AE12</f>
        <v/>
      </c>
      <c r="AF13" s="13">
        <f>Inputs!$B$11*AF12</f>
        <v/>
      </c>
      <c r="AG13" s="13">
        <f>Inputs!$B$11*AG12</f>
        <v/>
      </c>
      <c r="AH13" s="13">
        <f>Inputs!$B$11*AH12</f>
        <v/>
      </c>
      <c r="AI13" s="13">
        <f>Inputs!$B$11*AI12</f>
        <v/>
      </c>
      <c r="AJ13" s="13">
        <f>Inputs!$B$11*AJ12</f>
        <v/>
      </c>
      <c r="AK13" s="13">
        <f>Inputs!$B$11*AK12</f>
        <v/>
      </c>
    </row>
    <row r="14">
      <c r="A14" s="11" t="inlineStr">
        <is>
          <t>Gross profit</t>
        </is>
      </c>
      <c r="B14" s="14">
        <f>B12-B13</f>
        <v/>
      </c>
      <c r="C14" s="14">
        <f>C12-C13</f>
        <v/>
      </c>
      <c r="D14" s="14">
        <f>D12-D13</f>
        <v/>
      </c>
      <c r="E14" s="14">
        <f>E12-E13</f>
        <v/>
      </c>
      <c r="F14" s="14">
        <f>F12-F13</f>
        <v/>
      </c>
      <c r="G14" s="14">
        <f>G12-G13</f>
        <v/>
      </c>
      <c r="H14" s="14">
        <f>H12-H13</f>
        <v/>
      </c>
      <c r="I14" s="14">
        <f>I12-I13</f>
        <v/>
      </c>
      <c r="J14" s="14">
        <f>J12-J13</f>
        <v/>
      </c>
      <c r="K14" s="14">
        <f>K12-K13</f>
        <v/>
      </c>
      <c r="L14" s="14">
        <f>L12-L13</f>
        <v/>
      </c>
      <c r="M14" s="14">
        <f>M12-M13</f>
        <v/>
      </c>
      <c r="N14" s="14">
        <f>N12-N13</f>
        <v/>
      </c>
      <c r="O14" s="14">
        <f>O12-O13</f>
        <v/>
      </c>
      <c r="P14" s="14">
        <f>P12-P13</f>
        <v/>
      </c>
      <c r="Q14" s="14">
        <f>Q12-Q13</f>
        <v/>
      </c>
      <c r="R14" s="14">
        <f>R12-R13</f>
        <v/>
      </c>
      <c r="S14" s="14">
        <f>S12-S13</f>
        <v/>
      </c>
      <c r="T14" s="14">
        <f>T12-T13</f>
        <v/>
      </c>
      <c r="U14" s="14">
        <f>U12-U13</f>
        <v/>
      </c>
      <c r="V14" s="14">
        <f>V12-V13</f>
        <v/>
      </c>
      <c r="W14" s="14">
        <f>W12-W13</f>
        <v/>
      </c>
      <c r="X14" s="14">
        <f>X12-X13</f>
        <v/>
      </c>
      <c r="Y14" s="14">
        <f>Y12-Y13</f>
        <v/>
      </c>
      <c r="Z14" s="14">
        <f>Z12-Z13</f>
        <v/>
      </c>
      <c r="AA14" s="14">
        <f>AA12-AA13</f>
        <v/>
      </c>
      <c r="AB14" s="14">
        <f>AB12-AB13</f>
        <v/>
      </c>
      <c r="AC14" s="14">
        <f>AC12-AC13</f>
        <v/>
      </c>
      <c r="AD14" s="14">
        <f>AD12-AD13</f>
        <v/>
      </c>
      <c r="AE14" s="14">
        <f>AE12-AE13</f>
        <v/>
      </c>
      <c r="AF14" s="14">
        <f>AF12-AF13</f>
        <v/>
      </c>
      <c r="AG14" s="14">
        <f>AG12-AG13</f>
        <v/>
      </c>
      <c r="AH14" s="14">
        <f>AH12-AH13</f>
        <v/>
      </c>
      <c r="AI14" s="14">
        <f>AI12-AI13</f>
        <v/>
      </c>
      <c r="AJ14" s="14">
        <f>AJ12-AJ13</f>
        <v/>
      </c>
      <c r="AK14" s="14">
        <f>AK12-AK13</f>
        <v/>
      </c>
    </row>
    <row r="15">
      <c r="A15" t="inlineStr">
        <is>
          <t>R&amp;D payroll</t>
        </is>
      </c>
      <c r="B15" s="13">
        <f>SUMPRODUCT((Headcount!$B$5:$B$24="R&amp;D")*(Headcount!$E$5:$E$24&lt;=B3)*(Headcount!$E$5:$E$24&lt;&gt;"")*Headcount!$C$5:$C$24*Headcount!$D$5:$D$24)</f>
        <v/>
      </c>
      <c r="C15" s="13">
        <f>SUMPRODUCT((Headcount!$B$5:$B$24="R&amp;D")*(Headcount!$E$5:$E$24&lt;=C3)*(Headcount!$E$5:$E$24&lt;&gt;"")*Headcount!$C$5:$C$24*Headcount!$D$5:$D$24)</f>
        <v/>
      </c>
      <c r="D15" s="13">
        <f>SUMPRODUCT((Headcount!$B$5:$B$24="R&amp;D")*(Headcount!$E$5:$E$24&lt;=D3)*(Headcount!$E$5:$E$24&lt;&gt;"")*Headcount!$C$5:$C$24*Headcount!$D$5:$D$24)</f>
        <v/>
      </c>
      <c r="E15" s="13">
        <f>SUMPRODUCT((Headcount!$B$5:$B$24="R&amp;D")*(Headcount!$E$5:$E$24&lt;=E3)*(Headcount!$E$5:$E$24&lt;&gt;"")*Headcount!$C$5:$C$24*Headcount!$D$5:$D$24)</f>
        <v/>
      </c>
      <c r="F15" s="13">
        <f>SUMPRODUCT((Headcount!$B$5:$B$24="R&amp;D")*(Headcount!$E$5:$E$24&lt;=F3)*(Headcount!$E$5:$E$24&lt;&gt;"")*Headcount!$C$5:$C$24*Headcount!$D$5:$D$24)</f>
        <v/>
      </c>
      <c r="G15" s="13">
        <f>SUMPRODUCT((Headcount!$B$5:$B$24="R&amp;D")*(Headcount!$E$5:$E$24&lt;=G3)*(Headcount!$E$5:$E$24&lt;&gt;"")*Headcount!$C$5:$C$24*Headcount!$D$5:$D$24)</f>
        <v/>
      </c>
      <c r="H15" s="13">
        <f>SUMPRODUCT((Headcount!$B$5:$B$24="R&amp;D")*(Headcount!$E$5:$E$24&lt;=H3)*(Headcount!$E$5:$E$24&lt;&gt;"")*Headcount!$C$5:$C$24*Headcount!$D$5:$D$24)</f>
        <v/>
      </c>
      <c r="I15" s="13">
        <f>SUMPRODUCT((Headcount!$B$5:$B$24="R&amp;D")*(Headcount!$E$5:$E$24&lt;=I3)*(Headcount!$E$5:$E$24&lt;&gt;"")*Headcount!$C$5:$C$24*Headcount!$D$5:$D$24)</f>
        <v/>
      </c>
      <c r="J15" s="13">
        <f>SUMPRODUCT((Headcount!$B$5:$B$24="R&amp;D")*(Headcount!$E$5:$E$24&lt;=J3)*(Headcount!$E$5:$E$24&lt;&gt;"")*Headcount!$C$5:$C$24*Headcount!$D$5:$D$24)</f>
        <v/>
      </c>
      <c r="K15" s="13">
        <f>SUMPRODUCT((Headcount!$B$5:$B$24="R&amp;D")*(Headcount!$E$5:$E$24&lt;=K3)*(Headcount!$E$5:$E$24&lt;&gt;"")*Headcount!$C$5:$C$24*Headcount!$D$5:$D$24)</f>
        <v/>
      </c>
      <c r="L15" s="13">
        <f>SUMPRODUCT((Headcount!$B$5:$B$24="R&amp;D")*(Headcount!$E$5:$E$24&lt;=L3)*(Headcount!$E$5:$E$24&lt;&gt;"")*Headcount!$C$5:$C$24*Headcount!$D$5:$D$24)</f>
        <v/>
      </c>
      <c r="M15" s="13">
        <f>SUMPRODUCT((Headcount!$B$5:$B$24="R&amp;D")*(Headcount!$E$5:$E$24&lt;=M3)*(Headcount!$E$5:$E$24&lt;&gt;"")*Headcount!$C$5:$C$24*Headcount!$D$5:$D$24)</f>
        <v/>
      </c>
      <c r="N15" s="13">
        <f>SUMPRODUCT((Headcount!$B$5:$B$24="R&amp;D")*(Headcount!$E$5:$E$24&lt;=N3)*(Headcount!$E$5:$E$24&lt;&gt;"")*Headcount!$C$5:$C$24*Headcount!$D$5:$D$24)</f>
        <v/>
      </c>
      <c r="O15" s="13">
        <f>SUMPRODUCT((Headcount!$B$5:$B$24="R&amp;D")*(Headcount!$E$5:$E$24&lt;=O3)*(Headcount!$E$5:$E$24&lt;&gt;"")*Headcount!$C$5:$C$24*Headcount!$D$5:$D$24)</f>
        <v/>
      </c>
      <c r="P15" s="13">
        <f>SUMPRODUCT((Headcount!$B$5:$B$24="R&amp;D")*(Headcount!$E$5:$E$24&lt;=P3)*(Headcount!$E$5:$E$24&lt;&gt;"")*Headcount!$C$5:$C$24*Headcount!$D$5:$D$24)</f>
        <v/>
      </c>
      <c r="Q15" s="13">
        <f>SUMPRODUCT((Headcount!$B$5:$B$24="R&amp;D")*(Headcount!$E$5:$E$24&lt;=Q3)*(Headcount!$E$5:$E$24&lt;&gt;"")*Headcount!$C$5:$C$24*Headcount!$D$5:$D$24)</f>
        <v/>
      </c>
      <c r="R15" s="13">
        <f>SUMPRODUCT((Headcount!$B$5:$B$24="R&amp;D")*(Headcount!$E$5:$E$24&lt;=R3)*(Headcount!$E$5:$E$24&lt;&gt;"")*Headcount!$C$5:$C$24*Headcount!$D$5:$D$24)</f>
        <v/>
      </c>
      <c r="S15" s="13">
        <f>SUMPRODUCT((Headcount!$B$5:$B$24="R&amp;D")*(Headcount!$E$5:$E$24&lt;=S3)*(Headcount!$E$5:$E$24&lt;&gt;"")*Headcount!$C$5:$C$24*Headcount!$D$5:$D$24)</f>
        <v/>
      </c>
      <c r="T15" s="13">
        <f>SUMPRODUCT((Headcount!$B$5:$B$24="R&amp;D")*(Headcount!$E$5:$E$24&lt;=T3)*(Headcount!$E$5:$E$24&lt;&gt;"")*Headcount!$C$5:$C$24*Headcount!$D$5:$D$24)</f>
        <v/>
      </c>
      <c r="U15" s="13">
        <f>SUMPRODUCT((Headcount!$B$5:$B$24="R&amp;D")*(Headcount!$E$5:$E$24&lt;=U3)*(Headcount!$E$5:$E$24&lt;&gt;"")*Headcount!$C$5:$C$24*Headcount!$D$5:$D$24)</f>
        <v/>
      </c>
      <c r="V15" s="13">
        <f>SUMPRODUCT((Headcount!$B$5:$B$24="R&amp;D")*(Headcount!$E$5:$E$24&lt;=V3)*(Headcount!$E$5:$E$24&lt;&gt;"")*Headcount!$C$5:$C$24*Headcount!$D$5:$D$24)</f>
        <v/>
      </c>
      <c r="W15" s="13">
        <f>SUMPRODUCT((Headcount!$B$5:$B$24="R&amp;D")*(Headcount!$E$5:$E$24&lt;=W3)*(Headcount!$E$5:$E$24&lt;&gt;"")*Headcount!$C$5:$C$24*Headcount!$D$5:$D$24)</f>
        <v/>
      </c>
      <c r="X15" s="13">
        <f>SUMPRODUCT((Headcount!$B$5:$B$24="R&amp;D")*(Headcount!$E$5:$E$24&lt;=X3)*(Headcount!$E$5:$E$24&lt;&gt;"")*Headcount!$C$5:$C$24*Headcount!$D$5:$D$24)</f>
        <v/>
      </c>
      <c r="Y15" s="13">
        <f>SUMPRODUCT((Headcount!$B$5:$B$24="R&amp;D")*(Headcount!$E$5:$E$24&lt;=Y3)*(Headcount!$E$5:$E$24&lt;&gt;"")*Headcount!$C$5:$C$24*Headcount!$D$5:$D$24)</f>
        <v/>
      </c>
      <c r="Z15" s="13">
        <f>SUMPRODUCT((Headcount!$B$5:$B$24="R&amp;D")*(Headcount!$E$5:$E$24&lt;=Z3)*(Headcount!$E$5:$E$24&lt;&gt;"")*Headcount!$C$5:$C$24*Headcount!$D$5:$D$24)</f>
        <v/>
      </c>
      <c r="AA15" s="13">
        <f>SUMPRODUCT((Headcount!$B$5:$B$24="R&amp;D")*(Headcount!$E$5:$E$24&lt;=AA3)*(Headcount!$E$5:$E$24&lt;&gt;"")*Headcount!$C$5:$C$24*Headcount!$D$5:$D$24)</f>
        <v/>
      </c>
      <c r="AB15" s="13">
        <f>SUMPRODUCT((Headcount!$B$5:$B$24="R&amp;D")*(Headcount!$E$5:$E$24&lt;=AB3)*(Headcount!$E$5:$E$24&lt;&gt;"")*Headcount!$C$5:$C$24*Headcount!$D$5:$D$24)</f>
        <v/>
      </c>
      <c r="AC15" s="13">
        <f>SUMPRODUCT((Headcount!$B$5:$B$24="R&amp;D")*(Headcount!$E$5:$E$24&lt;=AC3)*(Headcount!$E$5:$E$24&lt;&gt;"")*Headcount!$C$5:$C$24*Headcount!$D$5:$D$24)</f>
        <v/>
      </c>
      <c r="AD15" s="13">
        <f>SUMPRODUCT((Headcount!$B$5:$B$24="R&amp;D")*(Headcount!$E$5:$E$24&lt;=AD3)*(Headcount!$E$5:$E$24&lt;&gt;"")*Headcount!$C$5:$C$24*Headcount!$D$5:$D$24)</f>
        <v/>
      </c>
      <c r="AE15" s="13">
        <f>SUMPRODUCT((Headcount!$B$5:$B$24="R&amp;D")*(Headcount!$E$5:$E$24&lt;=AE3)*(Headcount!$E$5:$E$24&lt;&gt;"")*Headcount!$C$5:$C$24*Headcount!$D$5:$D$24)</f>
        <v/>
      </c>
      <c r="AF15" s="13">
        <f>SUMPRODUCT((Headcount!$B$5:$B$24="R&amp;D")*(Headcount!$E$5:$E$24&lt;=AF3)*(Headcount!$E$5:$E$24&lt;&gt;"")*Headcount!$C$5:$C$24*Headcount!$D$5:$D$24)</f>
        <v/>
      </c>
      <c r="AG15" s="13">
        <f>SUMPRODUCT((Headcount!$B$5:$B$24="R&amp;D")*(Headcount!$E$5:$E$24&lt;=AG3)*(Headcount!$E$5:$E$24&lt;&gt;"")*Headcount!$C$5:$C$24*Headcount!$D$5:$D$24)</f>
        <v/>
      </c>
      <c r="AH15" s="13">
        <f>SUMPRODUCT((Headcount!$B$5:$B$24="R&amp;D")*(Headcount!$E$5:$E$24&lt;=AH3)*(Headcount!$E$5:$E$24&lt;&gt;"")*Headcount!$C$5:$C$24*Headcount!$D$5:$D$24)</f>
        <v/>
      </c>
      <c r="AI15" s="13">
        <f>SUMPRODUCT((Headcount!$B$5:$B$24="R&amp;D")*(Headcount!$E$5:$E$24&lt;=AI3)*(Headcount!$E$5:$E$24&lt;&gt;"")*Headcount!$C$5:$C$24*Headcount!$D$5:$D$24)</f>
        <v/>
      </c>
      <c r="AJ15" s="13">
        <f>SUMPRODUCT((Headcount!$B$5:$B$24="R&amp;D")*(Headcount!$E$5:$E$24&lt;=AJ3)*(Headcount!$E$5:$E$24&lt;&gt;"")*Headcount!$C$5:$C$24*Headcount!$D$5:$D$24)</f>
        <v/>
      </c>
      <c r="AK15" s="13">
        <f>SUMPRODUCT((Headcount!$B$5:$B$24="R&amp;D")*(Headcount!$E$5:$E$24&lt;=AK3)*(Headcount!$E$5:$E$24&lt;&gt;"")*Headcount!$C$5:$C$24*Headcount!$D$5:$D$24)</f>
        <v/>
      </c>
    </row>
    <row r="16">
      <c r="A16" t="inlineStr">
        <is>
          <t>S&amp;M payroll</t>
        </is>
      </c>
      <c r="B16" s="13">
        <f>SUMPRODUCT((Headcount!$B$5:$B$24="S&amp;M")*(Headcount!$E$5:$E$24&lt;=B3)*(Headcount!$E$5:$E$24&lt;&gt;"")*Headcount!$C$5:$C$24*Headcount!$D$5:$D$24)</f>
        <v/>
      </c>
      <c r="C16" s="13">
        <f>SUMPRODUCT((Headcount!$B$5:$B$24="S&amp;M")*(Headcount!$E$5:$E$24&lt;=C3)*(Headcount!$E$5:$E$24&lt;&gt;"")*Headcount!$C$5:$C$24*Headcount!$D$5:$D$24)</f>
        <v/>
      </c>
      <c r="D16" s="13">
        <f>SUMPRODUCT((Headcount!$B$5:$B$24="S&amp;M")*(Headcount!$E$5:$E$24&lt;=D3)*(Headcount!$E$5:$E$24&lt;&gt;"")*Headcount!$C$5:$C$24*Headcount!$D$5:$D$24)</f>
        <v/>
      </c>
      <c r="E16" s="13">
        <f>SUMPRODUCT((Headcount!$B$5:$B$24="S&amp;M")*(Headcount!$E$5:$E$24&lt;=E3)*(Headcount!$E$5:$E$24&lt;&gt;"")*Headcount!$C$5:$C$24*Headcount!$D$5:$D$24)</f>
        <v/>
      </c>
      <c r="F16" s="13">
        <f>SUMPRODUCT((Headcount!$B$5:$B$24="S&amp;M")*(Headcount!$E$5:$E$24&lt;=F3)*(Headcount!$E$5:$E$24&lt;&gt;"")*Headcount!$C$5:$C$24*Headcount!$D$5:$D$24)</f>
        <v/>
      </c>
      <c r="G16" s="13">
        <f>SUMPRODUCT((Headcount!$B$5:$B$24="S&amp;M")*(Headcount!$E$5:$E$24&lt;=G3)*(Headcount!$E$5:$E$24&lt;&gt;"")*Headcount!$C$5:$C$24*Headcount!$D$5:$D$24)</f>
        <v/>
      </c>
      <c r="H16" s="13">
        <f>SUMPRODUCT((Headcount!$B$5:$B$24="S&amp;M")*(Headcount!$E$5:$E$24&lt;=H3)*(Headcount!$E$5:$E$24&lt;&gt;"")*Headcount!$C$5:$C$24*Headcount!$D$5:$D$24)</f>
        <v/>
      </c>
      <c r="I16" s="13">
        <f>SUMPRODUCT((Headcount!$B$5:$B$24="S&amp;M")*(Headcount!$E$5:$E$24&lt;=I3)*(Headcount!$E$5:$E$24&lt;&gt;"")*Headcount!$C$5:$C$24*Headcount!$D$5:$D$24)</f>
        <v/>
      </c>
      <c r="J16" s="13">
        <f>SUMPRODUCT((Headcount!$B$5:$B$24="S&amp;M")*(Headcount!$E$5:$E$24&lt;=J3)*(Headcount!$E$5:$E$24&lt;&gt;"")*Headcount!$C$5:$C$24*Headcount!$D$5:$D$24)</f>
        <v/>
      </c>
      <c r="K16" s="13">
        <f>SUMPRODUCT((Headcount!$B$5:$B$24="S&amp;M")*(Headcount!$E$5:$E$24&lt;=K3)*(Headcount!$E$5:$E$24&lt;&gt;"")*Headcount!$C$5:$C$24*Headcount!$D$5:$D$24)</f>
        <v/>
      </c>
      <c r="L16" s="13">
        <f>SUMPRODUCT((Headcount!$B$5:$B$24="S&amp;M")*(Headcount!$E$5:$E$24&lt;=L3)*(Headcount!$E$5:$E$24&lt;&gt;"")*Headcount!$C$5:$C$24*Headcount!$D$5:$D$24)</f>
        <v/>
      </c>
      <c r="M16" s="13">
        <f>SUMPRODUCT((Headcount!$B$5:$B$24="S&amp;M")*(Headcount!$E$5:$E$24&lt;=M3)*(Headcount!$E$5:$E$24&lt;&gt;"")*Headcount!$C$5:$C$24*Headcount!$D$5:$D$24)</f>
        <v/>
      </c>
      <c r="N16" s="13">
        <f>SUMPRODUCT((Headcount!$B$5:$B$24="S&amp;M")*(Headcount!$E$5:$E$24&lt;=N3)*(Headcount!$E$5:$E$24&lt;&gt;"")*Headcount!$C$5:$C$24*Headcount!$D$5:$D$24)</f>
        <v/>
      </c>
      <c r="O16" s="13">
        <f>SUMPRODUCT((Headcount!$B$5:$B$24="S&amp;M")*(Headcount!$E$5:$E$24&lt;=O3)*(Headcount!$E$5:$E$24&lt;&gt;"")*Headcount!$C$5:$C$24*Headcount!$D$5:$D$24)</f>
        <v/>
      </c>
      <c r="P16" s="13">
        <f>SUMPRODUCT((Headcount!$B$5:$B$24="S&amp;M")*(Headcount!$E$5:$E$24&lt;=P3)*(Headcount!$E$5:$E$24&lt;&gt;"")*Headcount!$C$5:$C$24*Headcount!$D$5:$D$24)</f>
        <v/>
      </c>
      <c r="Q16" s="13">
        <f>SUMPRODUCT((Headcount!$B$5:$B$24="S&amp;M")*(Headcount!$E$5:$E$24&lt;=Q3)*(Headcount!$E$5:$E$24&lt;&gt;"")*Headcount!$C$5:$C$24*Headcount!$D$5:$D$24)</f>
        <v/>
      </c>
      <c r="R16" s="13">
        <f>SUMPRODUCT((Headcount!$B$5:$B$24="S&amp;M")*(Headcount!$E$5:$E$24&lt;=R3)*(Headcount!$E$5:$E$24&lt;&gt;"")*Headcount!$C$5:$C$24*Headcount!$D$5:$D$24)</f>
        <v/>
      </c>
      <c r="S16" s="13">
        <f>SUMPRODUCT((Headcount!$B$5:$B$24="S&amp;M")*(Headcount!$E$5:$E$24&lt;=S3)*(Headcount!$E$5:$E$24&lt;&gt;"")*Headcount!$C$5:$C$24*Headcount!$D$5:$D$24)</f>
        <v/>
      </c>
      <c r="T16" s="13">
        <f>SUMPRODUCT((Headcount!$B$5:$B$24="S&amp;M")*(Headcount!$E$5:$E$24&lt;=T3)*(Headcount!$E$5:$E$24&lt;&gt;"")*Headcount!$C$5:$C$24*Headcount!$D$5:$D$24)</f>
        <v/>
      </c>
      <c r="U16" s="13">
        <f>SUMPRODUCT((Headcount!$B$5:$B$24="S&amp;M")*(Headcount!$E$5:$E$24&lt;=U3)*(Headcount!$E$5:$E$24&lt;&gt;"")*Headcount!$C$5:$C$24*Headcount!$D$5:$D$24)</f>
        <v/>
      </c>
      <c r="V16" s="13">
        <f>SUMPRODUCT((Headcount!$B$5:$B$24="S&amp;M")*(Headcount!$E$5:$E$24&lt;=V3)*(Headcount!$E$5:$E$24&lt;&gt;"")*Headcount!$C$5:$C$24*Headcount!$D$5:$D$24)</f>
        <v/>
      </c>
      <c r="W16" s="13">
        <f>SUMPRODUCT((Headcount!$B$5:$B$24="S&amp;M")*(Headcount!$E$5:$E$24&lt;=W3)*(Headcount!$E$5:$E$24&lt;&gt;"")*Headcount!$C$5:$C$24*Headcount!$D$5:$D$24)</f>
        <v/>
      </c>
      <c r="X16" s="13">
        <f>SUMPRODUCT((Headcount!$B$5:$B$24="S&amp;M")*(Headcount!$E$5:$E$24&lt;=X3)*(Headcount!$E$5:$E$24&lt;&gt;"")*Headcount!$C$5:$C$24*Headcount!$D$5:$D$24)</f>
        <v/>
      </c>
      <c r="Y16" s="13">
        <f>SUMPRODUCT((Headcount!$B$5:$B$24="S&amp;M")*(Headcount!$E$5:$E$24&lt;=Y3)*(Headcount!$E$5:$E$24&lt;&gt;"")*Headcount!$C$5:$C$24*Headcount!$D$5:$D$24)</f>
        <v/>
      </c>
      <c r="Z16" s="13">
        <f>SUMPRODUCT((Headcount!$B$5:$B$24="S&amp;M")*(Headcount!$E$5:$E$24&lt;=Z3)*(Headcount!$E$5:$E$24&lt;&gt;"")*Headcount!$C$5:$C$24*Headcount!$D$5:$D$24)</f>
        <v/>
      </c>
      <c r="AA16" s="13">
        <f>SUMPRODUCT((Headcount!$B$5:$B$24="S&amp;M")*(Headcount!$E$5:$E$24&lt;=AA3)*(Headcount!$E$5:$E$24&lt;&gt;"")*Headcount!$C$5:$C$24*Headcount!$D$5:$D$24)</f>
        <v/>
      </c>
      <c r="AB16" s="13">
        <f>SUMPRODUCT((Headcount!$B$5:$B$24="S&amp;M")*(Headcount!$E$5:$E$24&lt;=AB3)*(Headcount!$E$5:$E$24&lt;&gt;"")*Headcount!$C$5:$C$24*Headcount!$D$5:$D$24)</f>
        <v/>
      </c>
      <c r="AC16" s="13">
        <f>SUMPRODUCT((Headcount!$B$5:$B$24="S&amp;M")*(Headcount!$E$5:$E$24&lt;=AC3)*(Headcount!$E$5:$E$24&lt;&gt;"")*Headcount!$C$5:$C$24*Headcount!$D$5:$D$24)</f>
        <v/>
      </c>
      <c r="AD16" s="13">
        <f>SUMPRODUCT((Headcount!$B$5:$B$24="S&amp;M")*(Headcount!$E$5:$E$24&lt;=AD3)*(Headcount!$E$5:$E$24&lt;&gt;"")*Headcount!$C$5:$C$24*Headcount!$D$5:$D$24)</f>
        <v/>
      </c>
      <c r="AE16" s="13">
        <f>SUMPRODUCT((Headcount!$B$5:$B$24="S&amp;M")*(Headcount!$E$5:$E$24&lt;=AE3)*(Headcount!$E$5:$E$24&lt;&gt;"")*Headcount!$C$5:$C$24*Headcount!$D$5:$D$24)</f>
        <v/>
      </c>
      <c r="AF16" s="13">
        <f>SUMPRODUCT((Headcount!$B$5:$B$24="S&amp;M")*(Headcount!$E$5:$E$24&lt;=AF3)*(Headcount!$E$5:$E$24&lt;&gt;"")*Headcount!$C$5:$C$24*Headcount!$D$5:$D$24)</f>
        <v/>
      </c>
      <c r="AG16" s="13">
        <f>SUMPRODUCT((Headcount!$B$5:$B$24="S&amp;M")*(Headcount!$E$5:$E$24&lt;=AG3)*(Headcount!$E$5:$E$24&lt;&gt;"")*Headcount!$C$5:$C$24*Headcount!$D$5:$D$24)</f>
        <v/>
      </c>
      <c r="AH16" s="13">
        <f>SUMPRODUCT((Headcount!$B$5:$B$24="S&amp;M")*(Headcount!$E$5:$E$24&lt;=AH3)*(Headcount!$E$5:$E$24&lt;&gt;"")*Headcount!$C$5:$C$24*Headcount!$D$5:$D$24)</f>
        <v/>
      </c>
      <c r="AI16" s="13">
        <f>SUMPRODUCT((Headcount!$B$5:$B$24="S&amp;M")*(Headcount!$E$5:$E$24&lt;=AI3)*(Headcount!$E$5:$E$24&lt;&gt;"")*Headcount!$C$5:$C$24*Headcount!$D$5:$D$24)</f>
        <v/>
      </c>
      <c r="AJ16" s="13">
        <f>SUMPRODUCT((Headcount!$B$5:$B$24="S&amp;M")*(Headcount!$E$5:$E$24&lt;=AJ3)*(Headcount!$E$5:$E$24&lt;&gt;"")*Headcount!$C$5:$C$24*Headcount!$D$5:$D$24)</f>
        <v/>
      </c>
      <c r="AK16" s="13">
        <f>SUMPRODUCT((Headcount!$B$5:$B$24="S&amp;M")*(Headcount!$E$5:$E$24&lt;=AK3)*(Headcount!$E$5:$E$24&lt;&gt;"")*Headcount!$C$5:$C$24*Headcount!$D$5:$D$24)</f>
        <v/>
      </c>
    </row>
    <row r="17">
      <c r="A17" t="inlineStr">
        <is>
          <t>G&amp;A payroll</t>
        </is>
      </c>
      <c r="B17" s="13">
        <f>SUMPRODUCT((Headcount!$B$5:$B$24="G&amp;A")*(Headcount!$E$5:$E$24&lt;=B3)*(Headcount!$E$5:$E$24&lt;&gt;"")*Headcount!$C$5:$C$24*Headcount!$D$5:$D$24)</f>
        <v/>
      </c>
      <c r="C17" s="13">
        <f>SUMPRODUCT((Headcount!$B$5:$B$24="G&amp;A")*(Headcount!$E$5:$E$24&lt;=C3)*(Headcount!$E$5:$E$24&lt;&gt;"")*Headcount!$C$5:$C$24*Headcount!$D$5:$D$24)</f>
        <v/>
      </c>
      <c r="D17" s="13">
        <f>SUMPRODUCT((Headcount!$B$5:$B$24="G&amp;A")*(Headcount!$E$5:$E$24&lt;=D3)*(Headcount!$E$5:$E$24&lt;&gt;"")*Headcount!$C$5:$C$24*Headcount!$D$5:$D$24)</f>
        <v/>
      </c>
      <c r="E17" s="13">
        <f>SUMPRODUCT((Headcount!$B$5:$B$24="G&amp;A")*(Headcount!$E$5:$E$24&lt;=E3)*(Headcount!$E$5:$E$24&lt;&gt;"")*Headcount!$C$5:$C$24*Headcount!$D$5:$D$24)</f>
        <v/>
      </c>
      <c r="F17" s="13">
        <f>SUMPRODUCT((Headcount!$B$5:$B$24="G&amp;A")*(Headcount!$E$5:$E$24&lt;=F3)*(Headcount!$E$5:$E$24&lt;&gt;"")*Headcount!$C$5:$C$24*Headcount!$D$5:$D$24)</f>
        <v/>
      </c>
      <c r="G17" s="13">
        <f>SUMPRODUCT((Headcount!$B$5:$B$24="G&amp;A")*(Headcount!$E$5:$E$24&lt;=G3)*(Headcount!$E$5:$E$24&lt;&gt;"")*Headcount!$C$5:$C$24*Headcount!$D$5:$D$24)</f>
        <v/>
      </c>
      <c r="H17" s="13">
        <f>SUMPRODUCT((Headcount!$B$5:$B$24="G&amp;A")*(Headcount!$E$5:$E$24&lt;=H3)*(Headcount!$E$5:$E$24&lt;&gt;"")*Headcount!$C$5:$C$24*Headcount!$D$5:$D$24)</f>
        <v/>
      </c>
      <c r="I17" s="13">
        <f>SUMPRODUCT((Headcount!$B$5:$B$24="G&amp;A")*(Headcount!$E$5:$E$24&lt;=I3)*(Headcount!$E$5:$E$24&lt;&gt;"")*Headcount!$C$5:$C$24*Headcount!$D$5:$D$24)</f>
        <v/>
      </c>
      <c r="J17" s="13">
        <f>SUMPRODUCT((Headcount!$B$5:$B$24="G&amp;A")*(Headcount!$E$5:$E$24&lt;=J3)*(Headcount!$E$5:$E$24&lt;&gt;"")*Headcount!$C$5:$C$24*Headcount!$D$5:$D$24)</f>
        <v/>
      </c>
      <c r="K17" s="13">
        <f>SUMPRODUCT((Headcount!$B$5:$B$24="G&amp;A")*(Headcount!$E$5:$E$24&lt;=K3)*(Headcount!$E$5:$E$24&lt;&gt;"")*Headcount!$C$5:$C$24*Headcount!$D$5:$D$24)</f>
        <v/>
      </c>
      <c r="L17" s="13">
        <f>SUMPRODUCT((Headcount!$B$5:$B$24="G&amp;A")*(Headcount!$E$5:$E$24&lt;=L3)*(Headcount!$E$5:$E$24&lt;&gt;"")*Headcount!$C$5:$C$24*Headcount!$D$5:$D$24)</f>
        <v/>
      </c>
      <c r="M17" s="13">
        <f>SUMPRODUCT((Headcount!$B$5:$B$24="G&amp;A")*(Headcount!$E$5:$E$24&lt;=M3)*(Headcount!$E$5:$E$24&lt;&gt;"")*Headcount!$C$5:$C$24*Headcount!$D$5:$D$24)</f>
        <v/>
      </c>
      <c r="N17" s="13">
        <f>SUMPRODUCT((Headcount!$B$5:$B$24="G&amp;A")*(Headcount!$E$5:$E$24&lt;=N3)*(Headcount!$E$5:$E$24&lt;&gt;"")*Headcount!$C$5:$C$24*Headcount!$D$5:$D$24)</f>
        <v/>
      </c>
      <c r="O17" s="13">
        <f>SUMPRODUCT((Headcount!$B$5:$B$24="G&amp;A")*(Headcount!$E$5:$E$24&lt;=O3)*(Headcount!$E$5:$E$24&lt;&gt;"")*Headcount!$C$5:$C$24*Headcount!$D$5:$D$24)</f>
        <v/>
      </c>
      <c r="P17" s="13">
        <f>SUMPRODUCT((Headcount!$B$5:$B$24="G&amp;A")*(Headcount!$E$5:$E$24&lt;=P3)*(Headcount!$E$5:$E$24&lt;&gt;"")*Headcount!$C$5:$C$24*Headcount!$D$5:$D$24)</f>
        <v/>
      </c>
      <c r="Q17" s="13">
        <f>SUMPRODUCT((Headcount!$B$5:$B$24="G&amp;A")*(Headcount!$E$5:$E$24&lt;=Q3)*(Headcount!$E$5:$E$24&lt;&gt;"")*Headcount!$C$5:$C$24*Headcount!$D$5:$D$24)</f>
        <v/>
      </c>
      <c r="R17" s="13">
        <f>SUMPRODUCT((Headcount!$B$5:$B$24="G&amp;A")*(Headcount!$E$5:$E$24&lt;=R3)*(Headcount!$E$5:$E$24&lt;&gt;"")*Headcount!$C$5:$C$24*Headcount!$D$5:$D$24)</f>
        <v/>
      </c>
      <c r="S17" s="13">
        <f>SUMPRODUCT((Headcount!$B$5:$B$24="G&amp;A")*(Headcount!$E$5:$E$24&lt;=S3)*(Headcount!$E$5:$E$24&lt;&gt;"")*Headcount!$C$5:$C$24*Headcount!$D$5:$D$24)</f>
        <v/>
      </c>
      <c r="T17" s="13">
        <f>SUMPRODUCT((Headcount!$B$5:$B$24="G&amp;A")*(Headcount!$E$5:$E$24&lt;=T3)*(Headcount!$E$5:$E$24&lt;&gt;"")*Headcount!$C$5:$C$24*Headcount!$D$5:$D$24)</f>
        <v/>
      </c>
      <c r="U17" s="13">
        <f>SUMPRODUCT((Headcount!$B$5:$B$24="G&amp;A")*(Headcount!$E$5:$E$24&lt;=U3)*(Headcount!$E$5:$E$24&lt;&gt;"")*Headcount!$C$5:$C$24*Headcount!$D$5:$D$24)</f>
        <v/>
      </c>
      <c r="V17" s="13">
        <f>SUMPRODUCT((Headcount!$B$5:$B$24="G&amp;A")*(Headcount!$E$5:$E$24&lt;=V3)*(Headcount!$E$5:$E$24&lt;&gt;"")*Headcount!$C$5:$C$24*Headcount!$D$5:$D$24)</f>
        <v/>
      </c>
      <c r="W17" s="13">
        <f>SUMPRODUCT((Headcount!$B$5:$B$24="G&amp;A")*(Headcount!$E$5:$E$24&lt;=W3)*(Headcount!$E$5:$E$24&lt;&gt;"")*Headcount!$C$5:$C$24*Headcount!$D$5:$D$24)</f>
        <v/>
      </c>
      <c r="X17" s="13">
        <f>SUMPRODUCT((Headcount!$B$5:$B$24="G&amp;A")*(Headcount!$E$5:$E$24&lt;=X3)*(Headcount!$E$5:$E$24&lt;&gt;"")*Headcount!$C$5:$C$24*Headcount!$D$5:$D$24)</f>
        <v/>
      </c>
      <c r="Y17" s="13">
        <f>SUMPRODUCT((Headcount!$B$5:$B$24="G&amp;A")*(Headcount!$E$5:$E$24&lt;=Y3)*(Headcount!$E$5:$E$24&lt;&gt;"")*Headcount!$C$5:$C$24*Headcount!$D$5:$D$24)</f>
        <v/>
      </c>
      <c r="Z17" s="13">
        <f>SUMPRODUCT((Headcount!$B$5:$B$24="G&amp;A")*(Headcount!$E$5:$E$24&lt;=Z3)*(Headcount!$E$5:$E$24&lt;&gt;"")*Headcount!$C$5:$C$24*Headcount!$D$5:$D$24)</f>
        <v/>
      </c>
      <c r="AA17" s="13">
        <f>SUMPRODUCT((Headcount!$B$5:$B$24="G&amp;A")*(Headcount!$E$5:$E$24&lt;=AA3)*(Headcount!$E$5:$E$24&lt;&gt;"")*Headcount!$C$5:$C$24*Headcount!$D$5:$D$24)</f>
        <v/>
      </c>
      <c r="AB17" s="13">
        <f>SUMPRODUCT((Headcount!$B$5:$B$24="G&amp;A")*(Headcount!$E$5:$E$24&lt;=AB3)*(Headcount!$E$5:$E$24&lt;&gt;"")*Headcount!$C$5:$C$24*Headcount!$D$5:$D$24)</f>
        <v/>
      </c>
      <c r="AC17" s="13">
        <f>SUMPRODUCT((Headcount!$B$5:$B$24="G&amp;A")*(Headcount!$E$5:$E$24&lt;=AC3)*(Headcount!$E$5:$E$24&lt;&gt;"")*Headcount!$C$5:$C$24*Headcount!$D$5:$D$24)</f>
        <v/>
      </c>
      <c r="AD17" s="13">
        <f>SUMPRODUCT((Headcount!$B$5:$B$24="G&amp;A")*(Headcount!$E$5:$E$24&lt;=AD3)*(Headcount!$E$5:$E$24&lt;&gt;"")*Headcount!$C$5:$C$24*Headcount!$D$5:$D$24)</f>
        <v/>
      </c>
      <c r="AE17" s="13">
        <f>SUMPRODUCT((Headcount!$B$5:$B$24="G&amp;A")*(Headcount!$E$5:$E$24&lt;=AE3)*(Headcount!$E$5:$E$24&lt;&gt;"")*Headcount!$C$5:$C$24*Headcount!$D$5:$D$24)</f>
        <v/>
      </c>
      <c r="AF17" s="13">
        <f>SUMPRODUCT((Headcount!$B$5:$B$24="G&amp;A")*(Headcount!$E$5:$E$24&lt;=AF3)*(Headcount!$E$5:$E$24&lt;&gt;"")*Headcount!$C$5:$C$24*Headcount!$D$5:$D$24)</f>
        <v/>
      </c>
      <c r="AG17" s="13">
        <f>SUMPRODUCT((Headcount!$B$5:$B$24="G&amp;A")*(Headcount!$E$5:$E$24&lt;=AG3)*(Headcount!$E$5:$E$24&lt;&gt;"")*Headcount!$C$5:$C$24*Headcount!$D$5:$D$24)</f>
        <v/>
      </c>
      <c r="AH17" s="13">
        <f>SUMPRODUCT((Headcount!$B$5:$B$24="G&amp;A")*(Headcount!$E$5:$E$24&lt;=AH3)*(Headcount!$E$5:$E$24&lt;&gt;"")*Headcount!$C$5:$C$24*Headcount!$D$5:$D$24)</f>
        <v/>
      </c>
      <c r="AI17" s="13">
        <f>SUMPRODUCT((Headcount!$B$5:$B$24="G&amp;A")*(Headcount!$E$5:$E$24&lt;=AI3)*(Headcount!$E$5:$E$24&lt;&gt;"")*Headcount!$C$5:$C$24*Headcount!$D$5:$D$24)</f>
        <v/>
      </c>
      <c r="AJ17" s="13">
        <f>SUMPRODUCT((Headcount!$B$5:$B$24="G&amp;A")*(Headcount!$E$5:$E$24&lt;=AJ3)*(Headcount!$E$5:$E$24&lt;&gt;"")*Headcount!$C$5:$C$24*Headcount!$D$5:$D$24)</f>
        <v/>
      </c>
      <c r="AK17" s="13">
        <f>SUMPRODUCT((Headcount!$B$5:$B$24="G&amp;A")*(Headcount!$E$5:$E$24&lt;=AK3)*(Headcount!$E$5:$E$24&lt;&gt;"")*Headcount!$C$5:$C$24*Headcount!$D$5:$D$24)</f>
        <v/>
      </c>
    </row>
    <row r="18">
      <c r="A18" t="inlineStr">
        <is>
          <t>Other operating expenses</t>
        </is>
      </c>
      <c r="B18" s="13">
        <f>Inputs!$B$12+Inputs!$B$13*B12</f>
        <v/>
      </c>
      <c r="C18" s="13">
        <f>Inputs!$B$12+Inputs!$B$13*C12</f>
        <v/>
      </c>
      <c r="D18" s="13">
        <f>Inputs!$B$12+Inputs!$B$13*D12</f>
        <v/>
      </c>
      <c r="E18" s="13">
        <f>Inputs!$B$12+Inputs!$B$13*E12</f>
        <v/>
      </c>
      <c r="F18" s="13">
        <f>Inputs!$B$12+Inputs!$B$13*F12</f>
        <v/>
      </c>
      <c r="G18" s="13">
        <f>Inputs!$B$12+Inputs!$B$13*G12</f>
        <v/>
      </c>
      <c r="H18" s="13">
        <f>Inputs!$B$12+Inputs!$B$13*H12</f>
        <v/>
      </c>
      <c r="I18" s="13">
        <f>Inputs!$B$12+Inputs!$B$13*I12</f>
        <v/>
      </c>
      <c r="J18" s="13">
        <f>Inputs!$B$12+Inputs!$B$13*J12</f>
        <v/>
      </c>
      <c r="K18" s="13">
        <f>Inputs!$B$12+Inputs!$B$13*K12</f>
        <v/>
      </c>
      <c r="L18" s="13">
        <f>Inputs!$B$12+Inputs!$B$13*L12</f>
        <v/>
      </c>
      <c r="M18" s="13">
        <f>Inputs!$B$12+Inputs!$B$13*M12</f>
        <v/>
      </c>
      <c r="N18" s="13">
        <f>Inputs!$B$12+Inputs!$B$13*N12</f>
        <v/>
      </c>
      <c r="O18" s="13">
        <f>Inputs!$B$12+Inputs!$B$13*O12</f>
        <v/>
      </c>
      <c r="P18" s="13">
        <f>Inputs!$B$12+Inputs!$B$13*P12</f>
        <v/>
      </c>
      <c r="Q18" s="13">
        <f>Inputs!$B$12+Inputs!$B$13*Q12</f>
        <v/>
      </c>
      <c r="R18" s="13">
        <f>Inputs!$B$12+Inputs!$B$13*R12</f>
        <v/>
      </c>
      <c r="S18" s="13">
        <f>Inputs!$B$12+Inputs!$B$13*S12</f>
        <v/>
      </c>
      <c r="T18" s="13">
        <f>Inputs!$B$12+Inputs!$B$13*T12</f>
        <v/>
      </c>
      <c r="U18" s="13">
        <f>Inputs!$B$12+Inputs!$B$13*U12</f>
        <v/>
      </c>
      <c r="V18" s="13">
        <f>Inputs!$B$12+Inputs!$B$13*V12</f>
        <v/>
      </c>
      <c r="W18" s="13">
        <f>Inputs!$B$12+Inputs!$B$13*W12</f>
        <v/>
      </c>
      <c r="X18" s="13">
        <f>Inputs!$B$12+Inputs!$B$13*X12</f>
        <v/>
      </c>
      <c r="Y18" s="13">
        <f>Inputs!$B$12+Inputs!$B$13*Y12</f>
        <v/>
      </c>
      <c r="Z18" s="13">
        <f>Inputs!$B$12+Inputs!$B$13*Z12</f>
        <v/>
      </c>
      <c r="AA18" s="13">
        <f>Inputs!$B$12+Inputs!$B$13*AA12</f>
        <v/>
      </c>
      <c r="AB18" s="13">
        <f>Inputs!$B$12+Inputs!$B$13*AB12</f>
        <v/>
      </c>
      <c r="AC18" s="13">
        <f>Inputs!$B$12+Inputs!$B$13*AC12</f>
        <v/>
      </c>
      <c r="AD18" s="13">
        <f>Inputs!$B$12+Inputs!$B$13*AD12</f>
        <v/>
      </c>
      <c r="AE18" s="13">
        <f>Inputs!$B$12+Inputs!$B$13*AE12</f>
        <v/>
      </c>
      <c r="AF18" s="13">
        <f>Inputs!$B$12+Inputs!$B$13*AF12</f>
        <v/>
      </c>
      <c r="AG18" s="13">
        <f>Inputs!$B$12+Inputs!$B$13*AG12</f>
        <v/>
      </c>
      <c r="AH18" s="13">
        <f>Inputs!$B$12+Inputs!$B$13*AH12</f>
        <v/>
      </c>
      <c r="AI18" s="13">
        <f>Inputs!$B$12+Inputs!$B$13*AI12</f>
        <v/>
      </c>
      <c r="AJ18" s="13">
        <f>Inputs!$B$12+Inputs!$B$13*AJ12</f>
        <v/>
      </c>
      <c r="AK18" s="13">
        <f>Inputs!$B$12+Inputs!$B$13*AK12</f>
        <v/>
      </c>
    </row>
    <row r="19">
      <c r="A19" s="11" t="inlineStr">
        <is>
          <t>EBITDA</t>
        </is>
      </c>
      <c r="B19" s="14">
        <f>B14-B15-B16-B17-B18</f>
        <v/>
      </c>
      <c r="C19" s="14">
        <f>C14-C15-C16-C17-C18</f>
        <v/>
      </c>
      <c r="D19" s="14">
        <f>D14-D15-D16-D17-D18</f>
        <v/>
      </c>
      <c r="E19" s="14">
        <f>E14-E15-E16-E17-E18</f>
        <v/>
      </c>
      <c r="F19" s="14">
        <f>F14-F15-F16-F17-F18</f>
        <v/>
      </c>
      <c r="G19" s="14">
        <f>G14-G15-G16-G17-G18</f>
        <v/>
      </c>
      <c r="H19" s="14">
        <f>H14-H15-H16-H17-H18</f>
        <v/>
      </c>
      <c r="I19" s="14">
        <f>I14-I15-I16-I17-I18</f>
        <v/>
      </c>
      <c r="J19" s="14">
        <f>J14-J15-J16-J17-J18</f>
        <v/>
      </c>
      <c r="K19" s="14">
        <f>K14-K15-K16-K17-K18</f>
        <v/>
      </c>
      <c r="L19" s="14">
        <f>L14-L15-L16-L17-L18</f>
        <v/>
      </c>
      <c r="M19" s="14">
        <f>M14-M15-M16-M17-M18</f>
        <v/>
      </c>
      <c r="N19" s="14">
        <f>N14-N15-N16-N17-N18</f>
        <v/>
      </c>
      <c r="O19" s="14">
        <f>O14-O15-O16-O17-O18</f>
        <v/>
      </c>
      <c r="P19" s="14">
        <f>P14-P15-P16-P17-P18</f>
        <v/>
      </c>
      <c r="Q19" s="14">
        <f>Q14-Q15-Q16-Q17-Q18</f>
        <v/>
      </c>
      <c r="R19" s="14">
        <f>R14-R15-R16-R17-R18</f>
        <v/>
      </c>
      <c r="S19" s="14">
        <f>S14-S15-S16-S17-S18</f>
        <v/>
      </c>
      <c r="T19" s="14">
        <f>T14-T15-T16-T17-T18</f>
        <v/>
      </c>
      <c r="U19" s="14">
        <f>U14-U15-U16-U17-U18</f>
        <v/>
      </c>
      <c r="V19" s="14">
        <f>V14-V15-V16-V17-V18</f>
        <v/>
      </c>
      <c r="W19" s="14">
        <f>W14-W15-W16-W17-W18</f>
        <v/>
      </c>
      <c r="X19" s="14">
        <f>X14-X15-X16-X17-X18</f>
        <v/>
      </c>
      <c r="Y19" s="14">
        <f>Y14-Y15-Y16-Y17-Y18</f>
        <v/>
      </c>
      <c r="Z19" s="14">
        <f>Z14-Z15-Z16-Z17-Z18</f>
        <v/>
      </c>
      <c r="AA19" s="14">
        <f>AA14-AA15-AA16-AA17-AA18</f>
        <v/>
      </c>
      <c r="AB19" s="14">
        <f>AB14-AB15-AB16-AB17-AB18</f>
        <v/>
      </c>
      <c r="AC19" s="14">
        <f>AC14-AC15-AC16-AC17-AC18</f>
        <v/>
      </c>
      <c r="AD19" s="14">
        <f>AD14-AD15-AD16-AD17-AD18</f>
        <v/>
      </c>
      <c r="AE19" s="14">
        <f>AE14-AE15-AE16-AE17-AE18</f>
        <v/>
      </c>
      <c r="AF19" s="14">
        <f>AF14-AF15-AF16-AF17-AF18</f>
        <v/>
      </c>
      <c r="AG19" s="14">
        <f>AG14-AG15-AG16-AG17-AG18</f>
        <v/>
      </c>
      <c r="AH19" s="14">
        <f>AH14-AH15-AH16-AH17-AH18</f>
        <v/>
      </c>
      <c r="AI19" s="14">
        <f>AI14-AI15-AI16-AI17-AI18</f>
        <v/>
      </c>
      <c r="AJ19" s="14">
        <f>AJ14-AJ15-AJ16-AJ17-AJ18</f>
        <v/>
      </c>
      <c r="AK19" s="14">
        <f>AK14-AK15-AK16-AK17-AK18</f>
        <v/>
      </c>
    </row>
    <row r="20">
      <c r="A20" t="inlineStr">
        <is>
          <t>Depreciation</t>
        </is>
      </c>
      <c r="B20" s="13">
        <f>Inputs!$B$14/Inputs!$B$15*MIN(B3,Inputs!$B$15)</f>
        <v/>
      </c>
      <c r="C20" s="13">
        <f>Inputs!$B$14/Inputs!$B$15*MIN(C3,Inputs!$B$15)</f>
        <v/>
      </c>
      <c r="D20" s="13">
        <f>Inputs!$B$14/Inputs!$B$15*MIN(D3,Inputs!$B$15)</f>
        <v/>
      </c>
      <c r="E20" s="13">
        <f>Inputs!$B$14/Inputs!$B$15*MIN(E3,Inputs!$B$15)</f>
        <v/>
      </c>
      <c r="F20" s="13">
        <f>Inputs!$B$14/Inputs!$B$15*MIN(F3,Inputs!$B$15)</f>
        <v/>
      </c>
      <c r="G20" s="13">
        <f>Inputs!$B$14/Inputs!$B$15*MIN(G3,Inputs!$B$15)</f>
        <v/>
      </c>
      <c r="H20" s="13">
        <f>Inputs!$B$14/Inputs!$B$15*MIN(H3,Inputs!$B$15)</f>
        <v/>
      </c>
      <c r="I20" s="13">
        <f>Inputs!$B$14/Inputs!$B$15*MIN(I3,Inputs!$B$15)</f>
        <v/>
      </c>
      <c r="J20" s="13">
        <f>Inputs!$B$14/Inputs!$B$15*MIN(J3,Inputs!$B$15)</f>
        <v/>
      </c>
      <c r="K20" s="13">
        <f>Inputs!$B$14/Inputs!$B$15*MIN(K3,Inputs!$B$15)</f>
        <v/>
      </c>
      <c r="L20" s="13">
        <f>Inputs!$B$14/Inputs!$B$15*MIN(L3,Inputs!$B$15)</f>
        <v/>
      </c>
      <c r="M20" s="13">
        <f>Inputs!$B$14/Inputs!$B$15*MIN(M3,Inputs!$B$15)</f>
        <v/>
      </c>
      <c r="N20" s="13">
        <f>Inputs!$B$14/Inputs!$B$15*MIN(N3,Inputs!$B$15)</f>
        <v/>
      </c>
      <c r="O20" s="13">
        <f>Inputs!$B$14/Inputs!$B$15*MIN(O3,Inputs!$B$15)</f>
        <v/>
      </c>
      <c r="P20" s="13">
        <f>Inputs!$B$14/Inputs!$B$15*MIN(P3,Inputs!$B$15)</f>
        <v/>
      </c>
      <c r="Q20" s="13">
        <f>Inputs!$B$14/Inputs!$B$15*MIN(Q3,Inputs!$B$15)</f>
        <v/>
      </c>
      <c r="R20" s="13">
        <f>Inputs!$B$14/Inputs!$B$15*MIN(R3,Inputs!$B$15)</f>
        <v/>
      </c>
      <c r="S20" s="13">
        <f>Inputs!$B$14/Inputs!$B$15*MIN(S3,Inputs!$B$15)</f>
        <v/>
      </c>
      <c r="T20" s="13">
        <f>Inputs!$B$14/Inputs!$B$15*MIN(T3,Inputs!$B$15)</f>
        <v/>
      </c>
      <c r="U20" s="13">
        <f>Inputs!$B$14/Inputs!$B$15*MIN(U3,Inputs!$B$15)</f>
        <v/>
      </c>
      <c r="V20" s="13">
        <f>Inputs!$B$14/Inputs!$B$15*MIN(V3,Inputs!$B$15)</f>
        <v/>
      </c>
      <c r="W20" s="13">
        <f>Inputs!$B$14/Inputs!$B$15*MIN(W3,Inputs!$B$15)</f>
        <v/>
      </c>
      <c r="X20" s="13">
        <f>Inputs!$B$14/Inputs!$B$15*MIN(X3,Inputs!$B$15)</f>
        <v/>
      </c>
      <c r="Y20" s="13">
        <f>Inputs!$B$14/Inputs!$B$15*MIN(Y3,Inputs!$B$15)</f>
        <v/>
      </c>
      <c r="Z20" s="13">
        <f>Inputs!$B$14/Inputs!$B$15*MIN(Z3,Inputs!$B$15)</f>
        <v/>
      </c>
      <c r="AA20" s="13">
        <f>Inputs!$B$14/Inputs!$B$15*MIN(AA3,Inputs!$B$15)</f>
        <v/>
      </c>
      <c r="AB20" s="13">
        <f>Inputs!$B$14/Inputs!$B$15*MIN(AB3,Inputs!$B$15)</f>
        <v/>
      </c>
      <c r="AC20" s="13">
        <f>Inputs!$B$14/Inputs!$B$15*MIN(AC3,Inputs!$B$15)</f>
        <v/>
      </c>
      <c r="AD20" s="13">
        <f>Inputs!$B$14/Inputs!$B$15*MIN(AD3,Inputs!$B$15)</f>
        <v/>
      </c>
      <c r="AE20" s="13">
        <f>Inputs!$B$14/Inputs!$B$15*MIN(AE3,Inputs!$B$15)</f>
        <v/>
      </c>
      <c r="AF20" s="13">
        <f>Inputs!$B$14/Inputs!$B$15*MIN(AF3,Inputs!$B$15)</f>
        <v/>
      </c>
      <c r="AG20" s="13">
        <f>Inputs!$B$14/Inputs!$B$15*MIN(AG3,Inputs!$B$15)</f>
        <v/>
      </c>
      <c r="AH20" s="13">
        <f>Inputs!$B$14/Inputs!$B$15*MIN(AH3,Inputs!$B$15)</f>
        <v/>
      </c>
      <c r="AI20" s="13">
        <f>Inputs!$B$14/Inputs!$B$15*MIN(AI3,Inputs!$B$15)</f>
        <v/>
      </c>
      <c r="AJ20" s="13">
        <f>Inputs!$B$14/Inputs!$B$15*MIN(AJ3,Inputs!$B$15)</f>
        <v/>
      </c>
      <c r="AK20" s="13">
        <f>Inputs!$B$14/Inputs!$B$15*MIN(AK3,Inputs!$B$15)</f>
        <v/>
      </c>
    </row>
    <row r="21">
      <c r="A21" s="11" t="inlineStr">
        <is>
          <t>Pre-tax income (EBIT)</t>
        </is>
      </c>
      <c r="B21" s="14">
        <f>B19-B20</f>
        <v/>
      </c>
      <c r="C21" s="14">
        <f>C19-C20</f>
        <v/>
      </c>
      <c r="D21" s="14">
        <f>D19-D20</f>
        <v/>
      </c>
      <c r="E21" s="14">
        <f>E19-E20</f>
        <v/>
      </c>
      <c r="F21" s="14">
        <f>F19-F20</f>
        <v/>
      </c>
      <c r="G21" s="14">
        <f>G19-G20</f>
        <v/>
      </c>
      <c r="H21" s="14">
        <f>H19-H20</f>
        <v/>
      </c>
      <c r="I21" s="14">
        <f>I19-I20</f>
        <v/>
      </c>
      <c r="J21" s="14">
        <f>J19-J20</f>
        <v/>
      </c>
      <c r="K21" s="14">
        <f>K19-K20</f>
        <v/>
      </c>
      <c r="L21" s="14">
        <f>L19-L20</f>
        <v/>
      </c>
      <c r="M21" s="14">
        <f>M19-M20</f>
        <v/>
      </c>
      <c r="N21" s="14">
        <f>N19-N20</f>
        <v/>
      </c>
      <c r="O21" s="14">
        <f>O19-O20</f>
        <v/>
      </c>
      <c r="P21" s="14">
        <f>P19-P20</f>
        <v/>
      </c>
      <c r="Q21" s="14">
        <f>Q19-Q20</f>
        <v/>
      </c>
      <c r="R21" s="14">
        <f>R19-R20</f>
        <v/>
      </c>
      <c r="S21" s="14">
        <f>S19-S20</f>
        <v/>
      </c>
      <c r="T21" s="14">
        <f>T19-T20</f>
        <v/>
      </c>
      <c r="U21" s="14">
        <f>U19-U20</f>
        <v/>
      </c>
      <c r="V21" s="14">
        <f>V19-V20</f>
        <v/>
      </c>
      <c r="W21" s="14">
        <f>W19-W20</f>
        <v/>
      </c>
      <c r="X21" s="14">
        <f>X19-X20</f>
        <v/>
      </c>
      <c r="Y21" s="14">
        <f>Y19-Y20</f>
        <v/>
      </c>
      <c r="Z21" s="14">
        <f>Z19-Z20</f>
        <v/>
      </c>
      <c r="AA21" s="14">
        <f>AA19-AA20</f>
        <v/>
      </c>
      <c r="AB21" s="14">
        <f>AB19-AB20</f>
        <v/>
      </c>
      <c r="AC21" s="14">
        <f>AC19-AC20</f>
        <v/>
      </c>
      <c r="AD21" s="14">
        <f>AD19-AD20</f>
        <v/>
      </c>
      <c r="AE21" s="14">
        <f>AE19-AE20</f>
        <v/>
      </c>
      <c r="AF21" s="14">
        <f>AF19-AF20</f>
        <v/>
      </c>
      <c r="AG21" s="14">
        <f>AG19-AG20</f>
        <v/>
      </c>
      <c r="AH21" s="14">
        <f>AH19-AH20</f>
        <v/>
      </c>
      <c r="AI21" s="14">
        <f>AI19-AI20</f>
        <v/>
      </c>
      <c r="AJ21" s="14">
        <f>AJ19-AJ20</f>
        <v/>
      </c>
      <c r="AK21" s="14">
        <f>AK19-AK20</f>
        <v/>
      </c>
    </row>
    <row r="22">
      <c r="A22" t="inlineStr">
        <is>
          <t>Income tax (booked at each year end)</t>
        </is>
      </c>
      <c r="B22" s="13">
        <f>IF(MOD(B3,12)=0,INDEX(Annual!$B$21:$D$21,B4),0)</f>
        <v/>
      </c>
      <c r="C22" s="13">
        <f>IF(MOD(C3,12)=0,INDEX(Annual!$B$21:$D$21,C4),0)</f>
        <v/>
      </c>
      <c r="D22" s="13">
        <f>IF(MOD(D3,12)=0,INDEX(Annual!$B$21:$D$21,D4),0)</f>
        <v/>
      </c>
      <c r="E22" s="13">
        <f>IF(MOD(E3,12)=0,INDEX(Annual!$B$21:$D$21,E4),0)</f>
        <v/>
      </c>
      <c r="F22" s="13">
        <f>IF(MOD(F3,12)=0,INDEX(Annual!$B$21:$D$21,F4),0)</f>
        <v/>
      </c>
      <c r="G22" s="13">
        <f>IF(MOD(G3,12)=0,INDEX(Annual!$B$21:$D$21,G4),0)</f>
        <v/>
      </c>
      <c r="H22" s="13">
        <f>IF(MOD(H3,12)=0,INDEX(Annual!$B$21:$D$21,H4),0)</f>
        <v/>
      </c>
      <c r="I22" s="13">
        <f>IF(MOD(I3,12)=0,INDEX(Annual!$B$21:$D$21,I4),0)</f>
        <v/>
      </c>
      <c r="J22" s="13">
        <f>IF(MOD(J3,12)=0,INDEX(Annual!$B$21:$D$21,J4),0)</f>
        <v/>
      </c>
      <c r="K22" s="13">
        <f>IF(MOD(K3,12)=0,INDEX(Annual!$B$21:$D$21,K4),0)</f>
        <v/>
      </c>
      <c r="L22" s="13">
        <f>IF(MOD(L3,12)=0,INDEX(Annual!$B$21:$D$21,L4),0)</f>
        <v/>
      </c>
      <c r="M22" s="13">
        <f>IF(MOD(M3,12)=0,INDEX(Annual!$B$21:$D$21,M4),0)</f>
        <v/>
      </c>
      <c r="N22" s="13">
        <f>IF(MOD(N3,12)=0,INDEX(Annual!$B$21:$D$21,N4),0)</f>
        <v/>
      </c>
      <c r="O22" s="13">
        <f>IF(MOD(O3,12)=0,INDEX(Annual!$B$21:$D$21,O4),0)</f>
        <v/>
      </c>
      <c r="P22" s="13">
        <f>IF(MOD(P3,12)=0,INDEX(Annual!$B$21:$D$21,P4),0)</f>
        <v/>
      </c>
      <c r="Q22" s="13">
        <f>IF(MOD(Q3,12)=0,INDEX(Annual!$B$21:$D$21,Q4),0)</f>
        <v/>
      </c>
      <c r="R22" s="13">
        <f>IF(MOD(R3,12)=0,INDEX(Annual!$B$21:$D$21,R4),0)</f>
        <v/>
      </c>
      <c r="S22" s="13">
        <f>IF(MOD(S3,12)=0,INDEX(Annual!$B$21:$D$21,S4),0)</f>
        <v/>
      </c>
      <c r="T22" s="13">
        <f>IF(MOD(T3,12)=0,INDEX(Annual!$B$21:$D$21,T4),0)</f>
        <v/>
      </c>
      <c r="U22" s="13">
        <f>IF(MOD(U3,12)=0,INDEX(Annual!$B$21:$D$21,U4),0)</f>
        <v/>
      </c>
      <c r="V22" s="13">
        <f>IF(MOD(V3,12)=0,INDEX(Annual!$B$21:$D$21,V4),0)</f>
        <v/>
      </c>
      <c r="W22" s="13">
        <f>IF(MOD(W3,12)=0,INDEX(Annual!$B$21:$D$21,W4),0)</f>
        <v/>
      </c>
      <c r="X22" s="13">
        <f>IF(MOD(X3,12)=0,INDEX(Annual!$B$21:$D$21,X4),0)</f>
        <v/>
      </c>
      <c r="Y22" s="13">
        <f>IF(MOD(Y3,12)=0,INDEX(Annual!$B$21:$D$21,Y4),0)</f>
        <v/>
      </c>
      <c r="Z22" s="13">
        <f>IF(MOD(Z3,12)=0,INDEX(Annual!$B$21:$D$21,Z4),0)</f>
        <v/>
      </c>
      <c r="AA22" s="13">
        <f>IF(MOD(AA3,12)=0,INDEX(Annual!$B$21:$D$21,AA4),0)</f>
        <v/>
      </c>
      <c r="AB22" s="13">
        <f>IF(MOD(AB3,12)=0,INDEX(Annual!$B$21:$D$21,AB4),0)</f>
        <v/>
      </c>
      <c r="AC22" s="13">
        <f>IF(MOD(AC3,12)=0,INDEX(Annual!$B$21:$D$21,AC4),0)</f>
        <v/>
      </c>
      <c r="AD22" s="13">
        <f>IF(MOD(AD3,12)=0,INDEX(Annual!$B$21:$D$21,AD4),0)</f>
        <v/>
      </c>
      <c r="AE22" s="13">
        <f>IF(MOD(AE3,12)=0,INDEX(Annual!$B$21:$D$21,AE4),0)</f>
        <v/>
      </c>
      <c r="AF22" s="13">
        <f>IF(MOD(AF3,12)=0,INDEX(Annual!$B$21:$D$21,AF4),0)</f>
        <v/>
      </c>
      <c r="AG22" s="13">
        <f>IF(MOD(AG3,12)=0,INDEX(Annual!$B$21:$D$21,AG4),0)</f>
        <v/>
      </c>
      <c r="AH22" s="13">
        <f>IF(MOD(AH3,12)=0,INDEX(Annual!$B$21:$D$21,AH4),0)</f>
        <v/>
      </c>
      <c r="AI22" s="13">
        <f>IF(MOD(AI3,12)=0,INDEX(Annual!$B$21:$D$21,AI4),0)</f>
        <v/>
      </c>
      <c r="AJ22" s="13">
        <f>IF(MOD(AJ3,12)=0,INDEX(Annual!$B$21:$D$21,AJ4),0)</f>
        <v/>
      </c>
      <c r="AK22" s="13">
        <f>IF(MOD(AK3,12)=0,INDEX(Annual!$B$21:$D$21,AK4),0)</f>
        <v/>
      </c>
    </row>
    <row r="23">
      <c r="A23" s="11" t="inlineStr">
        <is>
          <t>Net income</t>
        </is>
      </c>
      <c r="B23" s="14">
        <f>B21-B22</f>
        <v/>
      </c>
      <c r="C23" s="14">
        <f>C21-C22</f>
        <v/>
      </c>
      <c r="D23" s="14">
        <f>D21-D22</f>
        <v/>
      </c>
      <c r="E23" s="14">
        <f>E21-E22</f>
        <v/>
      </c>
      <c r="F23" s="14">
        <f>F21-F22</f>
        <v/>
      </c>
      <c r="G23" s="14">
        <f>G21-G22</f>
        <v/>
      </c>
      <c r="H23" s="14">
        <f>H21-H22</f>
        <v/>
      </c>
      <c r="I23" s="14">
        <f>I21-I22</f>
        <v/>
      </c>
      <c r="J23" s="14">
        <f>J21-J22</f>
        <v/>
      </c>
      <c r="K23" s="14">
        <f>K21-K22</f>
        <v/>
      </c>
      <c r="L23" s="14">
        <f>L21-L22</f>
        <v/>
      </c>
      <c r="M23" s="14">
        <f>M21-M22</f>
        <v/>
      </c>
      <c r="N23" s="14">
        <f>N21-N22</f>
        <v/>
      </c>
      <c r="O23" s="14">
        <f>O21-O22</f>
        <v/>
      </c>
      <c r="P23" s="14">
        <f>P21-P22</f>
        <v/>
      </c>
      <c r="Q23" s="14">
        <f>Q21-Q22</f>
        <v/>
      </c>
      <c r="R23" s="14">
        <f>R21-R22</f>
        <v/>
      </c>
      <c r="S23" s="14">
        <f>S21-S22</f>
        <v/>
      </c>
      <c r="T23" s="14">
        <f>T21-T22</f>
        <v/>
      </c>
      <c r="U23" s="14">
        <f>U21-U22</f>
        <v/>
      </c>
      <c r="V23" s="14">
        <f>V21-V22</f>
        <v/>
      </c>
      <c r="W23" s="14">
        <f>W21-W22</f>
        <v/>
      </c>
      <c r="X23" s="14">
        <f>X21-X22</f>
        <v/>
      </c>
      <c r="Y23" s="14">
        <f>Y21-Y22</f>
        <v/>
      </c>
      <c r="Z23" s="14">
        <f>Z21-Z22</f>
        <v/>
      </c>
      <c r="AA23" s="14">
        <f>AA21-AA22</f>
        <v/>
      </c>
      <c r="AB23" s="14">
        <f>AB21-AB22</f>
        <v/>
      </c>
      <c r="AC23" s="14">
        <f>AC21-AC22</f>
        <v/>
      </c>
      <c r="AD23" s="14">
        <f>AD21-AD22</f>
        <v/>
      </c>
      <c r="AE23" s="14">
        <f>AE21-AE22</f>
        <v/>
      </c>
      <c r="AF23" s="14">
        <f>AF21-AF22</f>
        <v/>
      </c>
      <c r="AG23" s="14">
        <f>AG21-AG22</f>
        <v/>
      </c>
      <c r="AH23" s="14">
        <f>AH21-AH22</f>
        <v/>
      </c>
      <c r="AI23" s="14">
        <f>AI21-AI22</f>
        <v/>
      </c>
      <c r="AJ23" s="14">
        <f>AJ21-AJ22</f>
        <v/>
      </c>
      <c r="AK23" s="14">
        <f>AK21-AK22</f>
        <v/>
      </c>
    </row>
    <row r="24">
      <c r="A24" t="inlineStr">
        <is>
          <t>Cash from operations</t>
        </is>
      </c>
      <c r="B24" s="13">
        <f>B23+B20</f>
        <v/>
      </c>
      <c r="C24" s="13">
        <f>C23+C20</f>
        <v/>
      </c>
      <c r="D24" s="13">
        <f>D23+D20</f>
        <v/>
      </c>
      <c r="E24" s="13">
        <f>E23+E20</f>
        <v/>
      </c>
      <c r="F24" s="13">
        <f>F23+F20</f>
        <v/>
      </c>
      <c r="G24" s="13">
        <f>G23+G20</f>
        <v/>
      </c>
      <c r="H24" s="13">
        <f>H23+H20</f>
        <v/>
      </c>
      <c r="I24" s="13">
        <f>I23+I20</f>
        <v/>
      </c>
      <c r="J24" s="13">
        <f>J23+J20</f>
        <v/>
      </c>
      <c r="K24" s="13">
        <f>K23+K20</f>
        <v/>
      </c>
      <c r="L24" s="13">
        <f>L23+L20</f>
        <v/>
      </c>
      <c r="M24" s="13">
        <f>M23+M20</f>
        <v/>
      </c>
      <c r="N24" s="13">
        <f>N23+N20</f>
        <v/>
      </c>
      <c r="O24" s="13">
        <f>O23+O20</f>
        <v/>
      </c>
      <c r="P24" s="13">
        <f>P23+P20</f>
        <v/>
      </c>
      <c r="Q24" s="13">
        <f>Q23+Q20</f>
        <v/>
      </c>
      <c r="R24" s="13">
        <f>R23+R20</f>
        <v/>
      </c>
      <c r="S24" s="13">
        <f>S23+S20</f>
        <v/>
      </c>
      <c r="T24" s="13">
        <f>T23+T20</f>
        <v/>
      </c>
      <c r="U24" s="13">
        <f>U23+U20</f>
        <v/>
      </c>
      <c r="V24" s="13">
        <f>V23+V20</f>
        <v/>
      </c>
      <c r="W24" s="13">
        <f>W23+W20</f>
        <v/>
      </c>
      <c r="X24" s="13">
        <f>X23+X20</f>
        <v/>
      </c>
      <c r="Y24" s="13">
        <f>Y23+Y20</f>
        <v/>
      </c>
      <c r="Z24" s="13">
        <f>Z23+Z20</f>
        <v/>
      </c>
      <c r="AA24" s="13">
        <f>AA23+AA20</f>
        <v/>
      </c>
      <c r="AB24" s="13">
        <f>AB23+AB20</f>
        <v/>
      </c>
      <c r="AC24" s="13">
        <f>AC23+AC20</f>
        <v/>
      </c>
      <c r="AD24" s="13">
        <f>AD23+AD20</f>
        <v/>
      </c>
      <c r="AE24" s="13">
        <f>AE23+AE20</f>
        <v/>
      </c>
      <c r="AF24" s="13">
        <f>AF23+AF20</f>
        <v/>
      </c>
      <c r="AG24" s="13">
        <f>AG23+AG20</f>
        <v/>
      </c>
      <c r="AH24" s="13">
        <f>AH23+AH20</f>
        <v/>
      </c>
      <c r="AI24" s="13">
        <f>AI23+AI20</f>
        <v/>
      </c>
      <c r="AJ24" s="13">
        <f>AJ23+AJ20</f>
        <v/>
      </c>
      <c r="AK24" s="13">
        <f>AK23+AK20</f>
        <v/>
      </c>
    </row>
    <row r="25">
      <c r="A25" t="inlineStr">
        <is>
          <t>Capex</t>
        </is>
      </c>
      <c r="B25" s="13">
        <f>Inputs!$B$14</f>
        <v/>
      </c>
      <c r="C25" s="13">
        <f>Inputs!$B$14</f>
        <v/>
      </c>
      <c r="D25" s="13">
        <f>Inputs!$B$14</f>
        <v/>
      </c>
      <c r="E25" s="13">
        <f>Inputs!$B$14</f>
        <v/>
      </c>
      <c r="F25" s="13">
        <f>Inputs!$B$14</f>
        <v/>
      </c>
      <c r="G25" s="13">
        <f>Inputs!$B$14</f>
        <v/>
      </c>
      <c r="H25" s="13">
        <f>Inputs!$B$14</f>
        <v/>
      </c>
      <c r="I25" s="13">
        <f>Inputs!$B$14</f>
        <v/>
      </c>
      <c r="J25" s="13">
        <f>Inputs!$B$14</f>
        <v/>
      </c>
      <c r="K25" s="13">
        <f>Inputs!$B$14</f>
        <v/>
      </c>
      <c r="L25" s="13">
        <f>Inputs!$B$14</f>
        <v/>
      </c>
      <c r="M25" s="13">
        <f>Inputs!$B$14</f>
        <v/>
      </c>
      <c r="N25" s="13">
        <f>Inputs!$B$14</f>
        <v/>
      </c>
      <c r="O25" s="13">
        <f>Inputs!$B$14</f>
        <v/>
      </c>
      <c r="P25" s="13">
        <f>Inputs!$B$14</f>
        <v/>
      </c>
      <c r="Q25" s="13">
        <f>Inputs!$B$14</f>
        <v/>
      </c>
      <c r="R25" s="13">
        <f>Inputs!$B$14</f>
        <v/>
      </c>
      <c r="S25" s="13">
        <f>Inputs!$B$14</f>
        <v/>
      </c>
      <c r="T25" s="13">
        <f>Inputs!$B$14</f>
        <v/>
      </c>
      <c r="U25" s="13">
        <f>Inputs!$B$14</f>
        <v/>
      </c>
      <c r="V25" s="13">
        <f>Inputs!$B$14</f>
        <v/>
      </c>
      <c r="W25" s="13">
        <f>Inputs!$B$14</f>
        <v/>
      </c>
      <c r="X25" s="13">
        <f>Inputs!$B$14</f>
        <v/>
      </c>
      <c r="Y25" s="13">
        <f>Inputs!$B$14</f>
        <v/>
      </c>
      <c r="Z25" s="13">
        <f>Inputs!$B$14</f>
        <v/>
      </c>
      <c r="AA25" s="13">
        <f>Inputs!$B$14</f>
        <v/>
      </c>
      <c r="AB25" s="13">
        <f>Inputs!$B$14</f>
        <v/>
      </c>
      <c r="AC25" s="13">
        <f>Inputs!$B$14</f>
        <v/>
      </c>
      <c r="AD25" s="13">
        <f>Inputs!$B$14</f>
        <v/>
      </c>
      <c r="AE25" s="13">
        <f>Inputs!$B$14</f>
        <v/>
      </c>
      <c r="AF25" s="13">
        <f>Inputs!$B$14</f>
        <v/>
      </c>
      <c r="AG25" s="13">
        <f>Inputs!$B$14</f>
        <v/>
      </c>
      <c r="AH25" s="13">
        <f>Inputs!$B$14</f>
        <v/>
      </c>
      <c r="AI25" s="13">
        <f>Inputs!$B$14</f>
        <v/>
      </c>
      <c r="AJ25" s="13">
        <f>Inputs!$B$14</f>
        <v/>
      </c>
      <c r="AK25" s="13">
        <f>Inputs!$B$14</f>
        <v/>
      </c>
    </row>
    <row r="26">
      <c r="A26" s="11" t="inlineStr">
        <is>
          <t>Free cash flow</t>
        </is>
      </c>
      <c r="B26" s="14">
        <f>B24-B25</f>
        <v/>
      </c>
      <c r="C26" s="14">
        <f>C24-C25</f>
        <v/>
      </c>
      <c r="D26" s="14">
        <f>D24-D25</f>
        <v/>
      </c>
      <c r="E26" s="14">
        <f>E24-E25</f>
        <v/>
      </c>
      <c r="F26" s="14">
        <f>F24-F25</f>
        <v/>
      </c>
      <c r="G26" s="14">
        <f>G24-G25</f>
        <v/>
      </c>
      <c r="H26" s="14">
        <f>H24-H25</f>
        <v/>
      </c>
      <c r="I26" s="14">
        <f>I24-I25</f>
        <v/>
      </c>
      <c r="J26" s="14">
        <f>J24-J25</f>
        <v/>
      </c>
      <c r="K26" s="14">
        <f>K24-K25</f>
        <v/>
      </c>
      <c r="L26" s="14">
        <f>L24-L25</f>
        <v/>
      </c>
      <c r="M26" s="14">
        <f>M24-M25</f>
        <v/>
      </c>
      <c r="N26" s="14">
        <f>N24-N25</f>
        <v/>
      </c>
      <c r="O26" s="14">
        <f>O24-O25</f>
        <v/>
      </c>
      <c r="P26" s="14">
        <f>P24-P25</f>
        <v/>
      </c>
      <c r="Q26" s="14">
        <f>Q24-Q25</f>
        <v/>
      </c>
      <c r="R26" s="14">
        <f>R24-R25</f>
        <v/>
      </c>
      <c r="S26" s="14">
        <f>S24-S25</f>
        <v/>
      </c>
      <c r="T26" s="14">
        <f>T24-T25</f>
        <v/>
      </c>
      <c r="U26" s="14">
        <f>U24-U25</f>
        <v/>
      </c>
      <c r="V26" s="14">
        <f>V24-V25</f>
        <v/>
      </c>
      <c r="W26" s="14">
        <f>W24-W25</f>
        <v/>
      </c>
      <c r="X26" s="14">
        <f>X24-X25</f>
        <v/>
      </c>
      <c r="Y26" s="14">
        <f>Y24-Y25</f>
        <v/>
      </c>
      <c r="Z26" s="14">
        <f>Z24-Z25</f>
        <v/>
      </c>
      <c r="AA26" s="14">
        <f>AA24-AA25</f>
        <v/>
      </c>
      <c r="AB26" s="14">
        <f>AB24-AB25</f>
        <v/>
      </c>
      <c r="AC26" s="14">
        <f>AC24-AC25</f>
        <v/>
      </c>
      <c r="AD26" s="14">
        <f>AD24-AD25</f>
        <v/>
      </c>
      <c r="AE26" s="14">
        <f>AE24-AE25</f>
        <v/>
      </c>
      <c r="AF26" s="14">
        <f>AF24-AF25</f>
        <v/>
      </c>
      <c r="AG26" s="14">
        <f>AG24-AG25</f>
        <v/>
      </c>
      <c r="AH26" s="14">
        <f>AH24-AH25</f>
        <v/>
      </c>
      <c r="AI26" s="14">
        <f>AI24-AI25</f>
        <v/>
      </c>
      <c r="AJ26" s="14">
        <f>AJ24-AJ25</f>
        <v/>
      </c>
      <c r="AK26" s="14">
        <f>AK24-AK25</f>
        <v/>
      </c>
    </row>
    <row r="27">
      <c r="A27" t="inlineStr">
        <is>
          <t>Equity raised</t>
        </is>
      </c>
      <c r="B27" s="13">
        <f>IF(B3=Inputs!$B$18,Inputs!$B$17,0)</f>
        <v/>
      </c>
      <c r="C27" s="13">
        <f>IF(C3=Inputs!$B$18,Inputs!$B$17,0)</f>
        <v/>
      </c>
      <c r="D27" s="13">
        <f>IF(D3=Inputs!$B$18,Inputs!$B$17,0)</f>
        <v/>
      </c>
      <c r="E27" s="13">
        <f>IF(E3=Inputs!$B$18,Inputs!$B$17,0)</f>
        <v/>
      </c>
      <c r="F27" s="13">
        <f>IF(F3=Inputs!$B$18,Inputs!$B$17,0)</f>
        <v/>
      </c>
      <c r="G27" s="13">
        <f>IF(G3=Inputs!$B$18,Inputs!$B$17,0)</f>
        <v/>
      </c>
      <c r="H27" s="13">
        <f>IF(H3=Inputs!$B$18,Inputs!$B$17,0)</f>
        <v/>
      </c>
      <c r="I27" s="13">
        <f>IF(I3=Inputs!$B$18,Inputs!$B$17,0)</f>
        <v/>
      </c>
      <c r="J27" s="13">
        <f>IF(J3=Inputs!$B$18,Inputs!$B$17,0)</f>
        <v/>
      </c>
      <c r="K27" s="13">
        <f>IF(K3=Inputs!$B$18,Inputs!$B$17,0)</f>
        <v/>
      </c>
      <c r="L27" s="13">
        <f>IF(L3=Inputs!$B$18,Inputs!$B$17,0)</f>
        <v/>
      </c>
      <c r="M27" s="13">
        <f>IF(M3=Inputs!$B$18,Inputs!$B$17,0)</f>
        <v/>
      </c>
      <c r="N27" s="13">
        <f>IF(N3=Inputs!$B$18,Inputs!$B$17,0)</f>
        <v/>
      </c>
      <c r="O27" s="13">
        <f>IF(O3=Inputs!$B$18,Inputs!$B$17,0)</f>
        <v/>
      </c>
      <c r="P27" s="13">
        <f>IF(P3=Inputs!$B$18,Inputs!$B$17,0)</f>
        <v/>
      </c>
      <c r="Q27" s="13">
        <f>IF(Q3=Inputs!$B$18,Inputs!$B$17,0)</f>
        <v/>
      </c>
      <c r="R27" s="13">
        <f>IF(R3=Inputs!$B$18,Inputs!$B$17,0)</f>
        <v/>
      </c>
      <c r="S27" s="13">
        <f>IF(S3=Inputs!$B$18,Inputs!$B$17,0)</f>
        <v/>
      </c>
      <c r="T27" s="13">
        <f>IF(T3=Inputs!$B$18,Inputs!$B$17,0)</f>
        <v/>
      </c>
      <c r="U27" s="13">
        <f>IF(U3=Inputs!$B$18,Inputs!$B$17,0)</f>
        <v/>
      </c>
      <c r="V27" s="13">
        <f>IF(V3=Inputs!$B$18,Inputs!$B$17,0)</f>
        <v/>
      </c>
      <c r="W27" s="13">
        <f>IF(W3=Inputs!$B$18,Inputs!$B$17,0)</f>
        <v/>
      </c>
      <c r="X27" s="13">
        <f>IF(X3=Inputs!$B$18,Inputs!$B$17,0)</f>
        <v/>
      </c>
      <c r="Y27" s="13">
        <f>IF(Y3=Inputs!$B$18,Inputs!$B$17,0)</f>
        <v/>
      </c>
      <c r="Z27" s="13">
        <f>IF(Z3=Inputs!$B$18,Inputs!$B$17,0)</f>
        <v/>
      </c>
      <c r="AA27" s="13">
        <f>IF(AA3=Inputs!$B$18,Inputs!$B$17,0)</f>
        <v/>
      </c>
      <c r="AB27" s="13">
        <f>IF(AB3=Inputs!$B$18,Inputs!$B$17,0)</f>
        <v/>
      </c>
      <c r="AC27" s="13">
        <f>IF(AC3=Inputs!$B$18,Inputs!$B$17,0)</f>
        <v/>
      </c>
      <c r="AD27" s="13">
        <f>IF(AD3=Inputs!$B$18,Inputs!$B$17,0)</f>
        <v/>
      </c>
      <c r="AE27" s="13">
        <f>IF(AE3=Inputs!$B$18,Inputs!$B$17,0)</f>
        <v/>
      </c>
      <c r="AF27" s="13">
        <f>IF(AF3=Inputs!$B$18,Inputs!$B$17,0)</f>
        <v/>
      </c>
      <c r="AG27" s="13">
        <f>IF(AG3=Inputs!$B$18,Inputs!$B$17,0)</f>
        <v/>
      </c>
      <c r="AH27" s="13">
        <f>IF(AH3=Inputs!$B$18,Inputs!$B$17,0)</f>
        <v/>
      </c>
      <c r="AI27" s="13">
        <f>IF(AI3=Inputs!$B$18,Inputs!$B$17,0)</f>
        <v/>
      </c>
      <c r="AJ27" s="13">
        <f>IF(AJ3=Inputs!$B$18,Inputs!$B$17,0)</f>
        <v/>
      </c>
      <c r="AK27" s="13">
        <f>IF(AK3=Inputs!$B$18,Inputs!$B$17,0)</f>
        <v/>
      </c>
    </row>
    <row r="28">
      <c r="A28" t="inlineStr">
        <is>
          <t>Net change in cash</t>
        </is>
      </c>
      <c r="B28" s="13">
        <f>B26+B27</f>
        <v/>
      </c>
      <c r="C28" s="13">
        <f>C26+C27</f>
        <v/>
      </c>
      <c r="D28" s="13">
        <f>D26+D27</f>
        <v/>
      </c>
      <c r="E28" s="13">
        <f>E26+E27</f>
        <v/>
      </c>
      <c r="F28" s="13">
        <f>F26+F27</f>
        <v/>
      </c>
      <c r="G28" s="13">
        <f>G26+G27</f>
        <v/>
      </c>
      <c r="H28" s="13">
        <f>H26+H27</f>
        <v/>
      </c>
      <c r="I28" s="13">
        <f>I26+I27</f>
        <v/>
      </c>
      <c r="J28" s="13">
        <f>J26+J27</f>
        <v/>
      </c>
      <c r="K28" s="13">
        <f>K26+K27</f>
        <v/>
      </c>
      <c r="L28" s="13">
        <f>L26+L27</f>
        <v/>
      </c>
      <c r="M28" s="13">
        <f>M26+M27</f>
        <v/>
      </c>
      <c r="N28" s="13">
        <f>N26+N27</f>
        <v/>
      </c>
      <c r="O28" s="13">
        <f>O26+O27</f>
        <v/>
      </c>
      <c r="P28" s="13">
        <f>P26+P27</f>
        <v/>
      </c>
      <c r="Q28" s="13">
        <f>Q26+Q27</f>
        <v/>
      </c>
      <c r="R28" s="13">
        <f>R26+R27</f>
        <v/>
      </c>
      <c r="S28" s="13">
        <f>S26+S27</f>
        <v/>
      </c>
      <c r="T28" s="13">
        <f>T26+T27</f>
        <v/>
      </c>
      <c r="U28" s="13">
        <f>U26+U27</f>
        <v/>
      </c>
      <c r="V28" s="13">
        <f>V26+V27</f>
        <v/>
      </c>
      <c r="W28" s="13">
        <f>W26+W27</f>
        <v/>
      </c>
      <c r="X28" s="13">
        <f>X26+X27</f>
        <v/>
      </c>
      <c r="Y28" s="13">
        <f>Y26+Y27</f>
        <v/>
      </c>
      <c r="Z28" s="13">
        <f>Z26+Z27</f>
        <v/>
      </c>
      <c r="AA28" s="13">
        <f>AA26+AA27</f>
        <v/>
      </c>
      <c r="AB28" s="13">
        <f>AB26+AB27</f>
        <v/>
      </c>
      <c r="AC28" s="13">
        <f>AC26+AC27</f>
        <v/>
      </c>
      <c r="AD28" s="13">
        <f>AD26+AD27</f>
        <v/>
      </c>
      <c r="AE28" s="13">
        <f>AE26+AE27</f>
        <v/>
      </c>
      <c r="AF28" s="13">
        <f>AF26+AF27</f>
        <v/>
      </c>
      <c r="AG28" s="13">
        <f>AG26+AG27</f>
        <v/>
      </c>
      <c r="AH28" s="13">
        <f>AH26+AH27</f>
        <v/>
      </c>
      <c r="AI28" s="13">
        <f>AI26+AI27</f>
        <v/>
      </c>
      <c r="AJ28" s="13">
        <f>AJ26+AJ27</f>
        <v/>
      </c>
      <c r="AK28" s="13">
        <f>AK26+AK27</f>
        <v/>
      </c>
    </row>
    <row r="29">
      <c r="A29" s="11" t="inlineStr">
        <is>
          <t>Ending cash</t>
        </is>
      </c>
      <c r="B29" s="14">
        <f>Inputs!$B$16+B28</f>
        <v/>
      </c>
      <c r="C29" s="14">
        <f>B29+C28</f>
        <v/>
      </c>
      <c r="D29" s="14">
        <f>C29+D28</f>
        <v/>
      </c>
      <c r="E29" s="14">
        <f>D29+E28</f>
        <v/>
      </c>
      <c r="F29" s="14">
        <f>E29+F28</f>
        <v/>
      </c>
      <c r="G29" s="14">
        <f>F29+G28</f>
        <v/>
      </c>
      <c r="H29" s="14">
        <f>G29+H28</f>
        <v/>
      </c>
      <c r="I29" s="14">
        <f>H29+I28</f>
        <v/>
      </c>
      <c r="J29" s="14">
        <f>I29+J28</f>
        <v/>
      </c>
      <c r="K29" s="14">
        <f>J29+K28</f>
        <v/>
      </c>
      <c r="L29" s="14">
        <f>K29+L28</f>
        <v/>
      </c>
      <c r="M29" s="14">
        <f>L29+M28</f>
        <v/>
      </c>
      <c r="N29" s="14">
        <f>M29+N28</f>
        <v/>
      </c>
      <c r="O29" s="14">
        <f>N29+O28</f>
        <v/>
      </c>
      <c r="P29" s="14">
        <f>O29+P28</f>
        <v/>
      </c>
      <c r="Q29" s="14">
        <f>P29+Q28</f>
        <v/>
      </c>
      <c r="R29" s="14">
        <f>Q29+R28</f>
        <v/>
      </c>
      <c r="S29" s="14">
        <f>R29+S28</f>
        <v/>
      </c>
      <c r="T29" s="14">
        <f>S29+T28</f>
        <v/>
      </c>
      <c r="U29" s="14">
        <f>T29+U28</f>
        <v/>
      </c>
      <c r="V29" s="14">
        <f>U29+V28</f>
        <v/>
      </c>
      <c r="W29" s="14">
        <f>V29+W28</f>
        <v/>
      </c>
      <c r="X29" s="14">
        <f>W29+X28</f>
        <v/>
      </c>
      <c r="Y29" s="14">
        <f>X29+Y28</f>
        <v/>
      </c>
      <c r="Z29" s="14">
        <f>Y29+Z28</f>
        <v/>
      </c>
      <c r="AA29" s="14">
        <f>Z29+AA28</f>
        <v/>
      </c>
      <c r="AB29" s="14">
        <f>AA29+AB28</f>
        <v/>
      </c>
      <c r="AC29" s="14">
        <f>AB29+AC28</f>
        <v/>
      </c>
      <c r="AD29" s="14">
        <f>AC29+AD28</f>
        <v/>
      </c>
      <c r="AE29" s="14">
        <f>AD29+AE28</f>
        <v/>
      </c>
      <c r="AF29" s="14">
        <f>AE29+AF28</f>
        <v/>
      </c>
      <c r="AG29" s="14">
        <f>AF29+AG28</f>
        <v/>
      </c>
      <c r="AH29" s="14">
        <f>AG29+AH28</f>
        <v/>
      </c>
      <c r="AI29" s="14">
        <f>AH29+AI28</f>
        <v/>
      </c>
      <c r="AJ29" s="14">
        <f>AI29+AJ28</f>
        <v/>
      </c>
      <c r="AK29" s="14">
        <f>AJ29+AK28</f>
        <v/>
      </c>
    </row>
    <row r="30">
      <c r="A30" s="9" t="inlineStr">
        <is>
          <t>Cash below zero (1 = yes)</t>
        </is>
      </c>
      <c r="B30" s="10">
        <f>IF(B29&lt;0,1,0)</f>
        <v/>
      </c>
      <c r="C30" s="10">
        <f>IF(C29&lt;0,1,0)</f>
        <v/>
      </c>
      <c r="D30" s="10">
        <f>IF(D29&lt;0,1,0)</f>
        <v/>
      </c>
      <c r="E30" s="10">
        <f>IF(E29&lt;0,1,0)</f>
        <v/>
      </c>
      <c r="F30" s="10">
        <f>IF(F29&lt;0,1,0)</f>
        <v/>
      </c>
      <c r="G30" s="10">
        <f>IF(G29&lt;0,1,0)</f>
        <v/>
      </c>
      <c r="H30" s="10">
        <f>IF(H29&lt;0,1,0)</f>
        <v/>
      </c>
      <c r="I30" s="10">
        <f>IF(I29&lt;0,1,0)</f>
        <v/>
      </c>
      <c r="J30" s="10">
        <f>IF(J29&lt;0,1,0)</f>
        <v/>
      </c>
      <c r="K30" s="10">
        <f>IF(K29&lt;0,1,0)</f>
        <v/>
      </c>
      <c r="L30" s="10">
        <f>IF(L29&lt;0,1,0)</f>
        <v/>
      </c>
      <c r="M30" s="10">
        <f>IF(M29&lt;0,1,0)</f>
        <v/>
      </c>
      <c r="N30" s="10">
        <f>IF(N29&lt;0,1,0)</f>
        <v/>
      </c>
      <c r="O30" s="10">
        <f>IF(O29&lt;0,1,0)</f>
        <v/>
      </c>
      <c r="P30" s="10">
        <f>IF(P29&lt;0,1,0)</f>
        <v/>
      </c>
      <c r="Q30" s="10">
        <f>IF(Q29&lt;0,1,0)</f>
        <v/>
      </c>
      <c r="R30" s="10">
        <f>IF(R29&lt;0,1,0)</f>
        <v/>
      </c>
      <c r="S30" s="10">
        <f>IF(S29&lt;0,1,0)</f>
        <v/>
      </c>
      <c r="T30" s="10">
        <f>IF(T29&lt;0,1,0)</f>
        <v/>
      </c>
      <c r="U30" s="10">
        <f>IF(U29&lt;0,1,0)</f>
        <v/>
      </c>
      <c r="V30" s="10">
        <f>IF(V29&lt;0,1,0)</f>
        <v/>
      </c>
      <c r="W30" s="10">
        <f>IF(W29&lt;0,1,0)</f>
        <v/>
      </c>
      <c r="X30" s="10">
        <f>IF(X29&lt;0,1,0)</f>
        <v/>
      </c>
      <c r="Y30" s="10">
        <f>IF(Y29&lt;0,1,0)</f>
        <v/>
      </c>
      <c r="Z30" s="10">
        <f>IF(Z29&lt;0,1,0)</f>
        <v/>
      </c>
      <c r="AA30" s="10">
        <f>IF(AA29&lt;0,1,0)</f>
        <v/>
      </c>
      <c r="AB30" s="10">
        <f>IF(AB29&lt;0,1,0)</f>
        <v/>
      </c>
      <c r="AC30" s="10">
        <f>IF(AC29&lt;0,1,0)</f>
        <v/>
      </c>
      <c r="AD30" s="10">
        <f>IF(AD29&lt;0,1,0)</f>
        <v/>
      </c>
      <c r="AE30" s="10">
        <f>IF(AE29&lt;0,1,0)</f>
        <v/>
      </c>
      <c r="AF30" s="10">
        <f>IF(AF29&lt;0,1,0)</f>
        <v/>
      </c>
      <c r="AG30" s="10">
        <f>IF(AG29&lt;0,1,0)</f>
        <v/>
      </c>
      <c r="AH30" s="10">
        <f>IF(AH29&lt;0,1,0)</f>
        <v/>
      </c>
      <c r="AI30" s="10">
        <f>IF(AI29&lt;0,1,0)</f>
        <v/>
      </c>
      <c r="AJ30" s="10">
        <f>IF(AJ29&lt;0,1,0)</f>
        <v/>
      </c>
      <c r="AK30" s="10">
        <f>IF(AK29&lt;0,1,0)</f>
        <v/>
      </c>
    </row>
    <row r="31">
      <c r="A31" s="9" t="inlineStr">
        <is>
          <t>Headcount</t>
        </is>
      </c>
      <c r="B31" s="10">
        <f>SUMPRODUCT((Headcount!$E$5:$E$24&lt;=B3)*(Headcount!$E$5:$E$24&lt;&gt;"")*Headcount!$C$5:$C$24)</f>
        <v/>
      </c>
      <c r="C31" s="10">
        <f>SUMPRODUCT((Headcount!$E$5:$E$24&lt;=C3)*(Headcount!$E$5:$E$24&lt;&gt;"")*Headcount!$C$5:$C$24)</f>
        <v/>
      </c>
      <c r="D31" s="10">
        <f>SUMPRODUCT((Headcount!$E$5:$E$24&lt;=D3)*(Headcount!$E$5:$E$24&lt;&gt;"")*Headcount!$C$5:$C$24)</f>
        <v/>
      </c>
      <c r="E31" s="10">
        <f>SUMPRODUCT((Headcount!$E$5:$E$24&lt;=E3)*(Headcount!$E$5:$E$24&lt;&gt;"")*Headcount!$C$5:$C$24)</f>
        <v/>
      </c>
      <c r="F31" s="10">
        <f>SUMPRODUCT((Headcount!$E$5:$E$24&lt;=F3)*(Headcount!$E$5:$E$24&lt;&gt;"")*Headcount!$C$5:$C$24)</f>
        <v/>
      </c>
      <c r="G31" s="10">
        <f>SUMPRODUCT((Headcount!$E$5:$E$24&lt;=G3)*(Headcount!$E$5:$E$24&lt;&gt;"")*Headcount!$C$5:$C$24)</f>
        <v/>
      </c>
      <c r="H31" s="10">
        <f>SUMPRODUCT((Headcount!$E$5:$E$24&lt;=H3)*(Headcount!$E$5:$E$24&lt;&gt;"")*Headcount!$C$5:$C$24)</f>
        <v/>
      </c>
      <c r="I31" s="10">
        <f>SUMPRODUCT((Headcount!$E$5:$E$24&lt;=I3)*(Headcount!$E$5:$E$24&lt;&gt;"")*Headcount!$C$5:$C$24)</f>
        <v/>
      </c>
      <c r="J31" s="10">
        <f>SUMPRODUCT((Headcount!$E$5:$E$24&lt;=J3)*(Headcount!$E$5:$E$24&lt;&gt;"")*Headcount!$C$5:$C$24)</f>
        <v/>
      </c>
      <c r="K31" s="10">
        <f>SUMPRODUCT((Headcount!$E$5:$E$24&lt;=K3)*(Headcount!$E$5:$E$24&lt;&gt;"")*Headcount!$C$5:$C$24)</f>
        <v/>
      </c>
      <c r="L31" s="10">
        <f>SUMPRODUCT((Headcount!$E$5:$E$24&lt;=L3)*(Headcount!$E$5:$E$24&lt;&gt;"")*Headcount!$C$5:$C$24)</f>
        <v/>
      </c>
      <c r="M31" s="10">
        <f>SUMPRODUCT((Headcount!$E$5:$E$24&lt;=M3)*(Headcount!$E$5:$E$24&lt;&gt;"")*Headcount!$C$5:$C$24)</f>
        <v/>
      </c>
      <c r="N31" s="10">
        <f>SUMPRODUCT((Headcount!$E$5:$E$24&lt;=N3)*(Headcount!$E$5:$E$24&lt;&gt;"")*Headcount!$C$5:$C$24)</f>
        <v/>
      </c>
      <c r="O31" s="10">
        <f>SUMPRODUCT((Headcount!$E$5:$E$24&lt;=O3)*(Headcount!$E$5:$E$24&lt;&gt;"")*Headcount!$C$5:$C$24)</f>
        <v/>
      </c>
      <c r="P31" s="10">
        <f>SUMPRODUCT((Headcount!$E$5:$E$24&lt;=P3)*(Headcount!$E$5:$E$24&lt;&gt;"")*Headcount!$C$5:$C$24)</f>
        <v/>
      </c>
      <c r="Q31" s="10">
        <f>SUMPRODUCT((Headcount!$E$5:$E$24&lt;=Q3)*(Headcount!$E$5:$E$24&lt;&gt;"")*Headcount!$C$5:$C$24)</f>
        <v/>
      </c>
      <c r="R31" s="10">
        <f>SUMPRODUCT((Headcount!$E$5:$E$24&lt;=R3)*(Headcount!$E$5:$E$24&lt;&gt;"")*Headcount!$C$5:$C$24)</f>
        <v/>
      </c>
      <c r="S31" s="10">
        <f>SUMPRODUCT((Headcount!$E$5:$E$24&lt;=S3)*(Headcount!$E$5:$E$24&lt;&gt;"")*Headcount!$C$5:$C$24)</f>
        <v/>
      </c>
      <c r="T31" s="10">
        <f>SUMPRODUCT((Headcount!$E$5:$E$24&lt;=T3)*(Headcount!$E$5:$E$24&lt;&gt;"")*Headcount!$C$5:$C$24)</f>
        <v/>
      </c>
      <c r="U31" s="10">
        <f>SUMPRODUCT((Headcount!$E$5:$E$24&lt;=U3)*(Headcount!$E$5:$E$24&lt;&gt;"")*Headcount!$C$5:$C$24)</f>
        <v/>
      </c>
      <c r="V31" s="10">
        <f>SUMPRODUCT((Headcount!$E$5:$E$24&lt;=V3)*(Headcount!$E$5:$E$24&lt;&gt;"")*Headcount!$C$5:$C$24)</f>
        <v/>
      </c>
      <c r="W31" s="10">
        <f>SUMPRODUCT((Headcount!$E$5:$E$24&lt;=W3)*(Headcount!$E$5:$E$24&lt;&gt;"")*Headcount!$C$5:$C$24)</f>
        <v/>
      </c>
      <c r="X31" s="10">
        <f>SUMPRODUCT((Headcount!$E$5:$E$24&lt;=X3)*(Headcount!$E$5:$E$24&lt;&gt;"")*Headcount!$C$5:$C$24)</f>
        <v/>
      </c>
      <c r="Y31" s="10">
        <f>SUMPRODUCT((Headcount!$E$5:$E$24&lt;=Y3)*(Headcount!$E$5:$E$24&lt;&gt;"")*Headcount!$C$5:$C$24)</f>
        <v/>
      </c>
      <c r="Z31" s="10">
        <f>SUMPRODUCT((Headcount!$E$5:$E$24&lt;=Z3)*(Headcount!$E$5:$E$24&lt;&gt;"")*Headcount!$C$5:$C$24)</f>
        <v/>
      </c>
      <c r="AA31" s="10">
        <f>SUMPRODUCT((Headcount!$E$5:$E$24&lt;=AA3)*(Headcount!$E$5:$E$24&lt;&gt;"")*Headcount!$C$5:$C$24)</f>
        <v/>
      </c>
      <c r="AB31" s="10">
        <f>SUMPRODUCT((Headcount!$E$5:$E$24&lt;=AB3)*(Headcount!$E$5:$E$24&lt;&gt;"")*Headcount!$C$5:$C$24)</f>
        <v/>
      </c>
      <c r="AC31" s="10">
        <f>SUMPRODUCT((Headcount!$E$5:$E$24&lt;=AC3)*(Headcount!$E$5:$E$24&lt;&gt;"")*Headcount!$C$5:$C$24)</f>
        <v/>
      </c>
      <c r="AD31" s="10">
        <f>SUMPRODUCT((Headcount!$E$5:$E$24&lt;=AD3)*(Headcount!$E$5:$E$24&lt;&gt;"")*Headcount!$C$5:$C$24)</f>
        <v/>
      </c>
      <c r="AE31" s="10">
        <f>SUMPRODUCT((Headcount!$E$5:$E$24&lt;=AE3)*(Headcount!$E$5:$E$24&lt;&gt;"")*Headcount!$C$5:$C$24)</f>
        <v/>
      </c>
      <c r="AF31" s="10">
        <f>SUMPRODUCT((Headcount!$E$5:$E$24&lt;=AF3)*(Headcount!$E$5:$E$24&lt;&gt;"")*Headcount!$C$5:$C$24)</f>
        <v/>
      </c>
      <c r="AG31" s="10">
        <f>SUMPRODUCT((Headcount!$E$5:$E$24&lt;=AG3)*(Headcount!$E$5:$E$24&lt;&gt;"")*Headcount!$C$5:$C$24)</f>
        <v/>
      </c>
      <c r="AH31" s="10">
        <f>SUMPRODUCT((Headcount!$E$5:$E$24&lt;=AH3)*(Headcount!$E$5:$E$24&lt;&gt;"")*Headcount!$C$5:$C$24)</f>
        <v/>
      </c>
      <c r="AI31" s="10">
        <f>SUMPRODUCT((Headcount!$E$5:$E$24&lt;=AI3)*(Headcount!$E$5:$E$24&lt;&gt;"")*Headcount!$C$5:$C$24)</f>
        <v/>
      </c>
      <c r="AJ31" s="10">
        <f>SUMPRODUCT((Headcount!$E$5:$E$24&lt;=AJ3)*(Headcount!$E$5:$E$24&lt;&gt;"")*Headcount!$C$5:$C$24)</f>
        <v/>
      </c>
      <c r="AK31" s="10">
        <f>SUMPRODUCT((Headcount!$E$5:$E$24&lt;=AK3)*(Headcount!$E$5:$E$24&lt;&gt;"")*Headcount!$C$5:$C$24)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Pro forma income statement, cash flow statement and SaaS metrics</t>
        </is>
      </c>
    </row>
    <row r="3">
      <c r="A3" s="7" t="inlineStr">
        <is>
          <t>Plan year</t>
        </is>
      </c>
      <c r="B3" s="7" t="n">
        <v>1</v>
      </c>
      <c r="C3" s="7" t="n">
        <v>2</v>
      </c>
      <c r="D3" s="7" t="n">
        <v>3</v>
      </c>
    </row>
    <row r="4">
      <c r="A4" s="7" t="inlineStr">
        <is>
          <t>Period</t>
        </is>
      </c>
      <c r="B4" s="16">
        <f>TEXT(INDEX(Monthly!$B$5:$AK$5,(B$3-1)*12+1),"mmm yyyy")&amp;" to "&amp;TEXT(INDEX(Monthly!$B$5:$AK$5,B$3*12),"mmm yyyy")</f>
        <v/>
      </c>
      <c r="C4" s="16">
        <f>TEXT(INDEX(Monthly!$B$5:$AK$5,(C$3-1)*12+1),"mmm yyyy")&amp;" to "&amp;TEXT(INDEX(Monthly!$B$5:$AK$5,C$3*12),"mmm yyyy")</f>
        <v/>
      </c>
      <c r="D4" s="16">
        <f>TEXT(INDEX(Monthly!$B$5:$AK$5,(D$3-1)*12+1),"mmm yyyy")&amp;" to "&amp;TEXT(INDEX(Monthly!$B$5:$AK$5,D$3*12),"mmm yyyy")</f>
        <v/>
      </c>
    </row>
    <row r="6">
      <c r="A6" s="17" t="inlineStr">
        <is>
          <t>Income statement</t>
        </is>
      </c>
      <c r="B6" s="18" t="n"/>
      <c r="C6" s="18" t="n"/>
      <c r="D6" s="18" t="n"/>
    </row>
    <row r="7">
      <c r="A7" s="11" t="inlineStr">
        <is>
          <t>Revenue</t>
        </is>
      </c>
      <c r="B7" s="14">
        <f>SUMIF(Monthly!$B$4:$AK$4,B$3,Monthly!$B$12:$AK$12)</f>
        <v/>
      </c>
      <c r="C7" s="14">
        <f>SUMIF(Monthly!$B$4:$AK$4,C$3,Monthly!$B$12:$AK$12)</f>
        <v/>
      </c>
      <c r="D7" s="14">
        <f>SUMIF(Monthly!$B$4:$AK$4,D$3,Monthly!$B$12:$AK$12)</f>
        <v/>
      </c>
    </row>
    <row r="8">
      <c r="A8" t="inlineStr">
        <is>
          <t>Cost of revenue (COGS)</t>
        </is>
      </c>
      <c r="B8" s="13">
        <f>SUMIF(Monthly!$B$4:$AK$4,B$3,Monthly!$B$13:$AK$13)</f>
        <v/>
      </c>
      <c r="C8" s="13">
        <f>SUMIF(Monthly!$B$4:$AK$4,C$3,Monthly!$B$13:$AK$13)</f>
        <v/>
      </c>
      <c r="D8" s="13">
        <f>SUMIF(Monthly!$B$4:$AK$4,D$3,Monthly!$B$13:$AK$13)</f>
        <v/>
      </c>
    </row>
    <row r="9">
      <c r="A9" s="11" t="inlineStr">
        <is>
          <t>Gross profit</t>
        </is>
      </c>
      <c r="B9" s="14">
        <f>B7-B8</f>
        <v/>
      </c>
      <c r="C9" s="14">
        <f>C7-C8</f>
        <v/>
      </c>
      <c r="D9" s="14">
        <f>D7-D8</f>
        <v/>
      </c>
    </row>
    <row r="10">
      <c r="A10" s="9" t="inlineStr">
        <is>
          <t>Gross margin</t>
        </is>
      </c>
      <c r="B10" s="19">
        <f>IF(B7&gt;0,B9/B7,"")</f>
        <v/>
      </c>
      <c r="C10" s="19">
        <f>IF(C7&gt;0,C9/C7,"")</f>
        <v/>
      </c>
      <c r="D10" s="19">
        <f>IF(D7&gt;0,D9/D7,"")</f>
        <v/>
      </c>
    </row>
    <row r="11">
      <c r="A11" t="inlineStr">
        <is>
          <t>Research and development (people)</t>
        </is>
      </c>
      <c r="B11" s="13">
        <f>SUMIF(Monthly!$B$4:$AK$4,B$3,Monthly!$B$15:$AK$15)</f>
        <v/>
      </c>
      <c r="C11" s="13">
        <f>SUMIF(Monthly!$B$4:$AK$4,C$3,Monthly!$B$15:$AK$15)</f>
        <v/>
      </c>
      <c r="D11" s="13">
        <f>SUMIF(Monthly!$B$4:$AK$4,D$3,Monthly!$B$15:$AK$15)</f>
        <v/>
      </c>
    </row>
    <row r="12">
      <c r="A12" t="inlineStr">
        <is>
          <t>Sales and marketing (people)</t>
        </is>
      </c>
      <c r="B12" s="13">
        <f>SUMIF(Monthly!$B$4:$AK$4,B$3,Monthly!$B$16:$AK$16)</f>
        <v/>
      </c>
      <c r="C12" s="13">
        <f>SUMIF(Monthly!$B$4:$AK$4,C$3,Monthly!$B$16:$AK$16)</f>
        <v/>
      </c>
      <c r="D12" s="13">
        <f>SUMIF(Monthly!$B$4:$AK$4,D$3,Monthly!$B$16:$AK$16)</f>
        <v/>
      </c>
    </row>
    <row r="13">
      <c r="A13" t="inlineStr">
        <is>
          <t>General and administrative (people)</t>
        </is>
      </c>
      <c r="B13" s="13">
        <f>SUMIF(Monthly!$B$4:$AK$4,B$3,Monthly!$B$17:$AK$17)</f>
        <v/>
      </c>
      <c r="C13" s="13">
        <f>SUMIF(Monthly!$B$4:$AK$4,C$3,Monthly!$B$17:$AK$17)</f>
        <v/>
      </c>
      <c r="D13" s="13">
        <f>SUMIF(Monthly!$B$4:$AK$4,D$3,Monthly!$B$17:$AK$17)</f>
        <v/>
      </c>
    </row>
    <row r="14">
      <c r="A14" t="inlineStr">
        <is>
          <t>Other operating expenses</t>
        </is>
      </c>
      <c r="B14" s="13">
        <f>SUMIF(Monthly!$B$4:$AK$4,B$3,Monthly!$B$18:$AK$18)</f>
        <v/>
      </c>
      <c r="C14" s="13">
        <f>SUMIF(Monthly!$B$4:$AK$4,C$3,Monthly!$B$18:$AK$18)</f>
        <v/>
      </c>
      <c r="D14" s="13">
        <f>SUMIF(Monthly!$B$4:$AK$4,D$3,Monthly!$B$18:$AK$18)</f>
        <v/>
      </c>
    </row>
    <row r="15">
      <c r="A15" s="11" t="inlineStr">
        <is>
          <t>EBITDA</t>
        </is>
      </c>
      <c r="B15" s="14">
        <f>B9-B11-B12-B13-B14</f>
        <v/>
      </c>
      <c r="C15" s="14">
        <f>C9-C11-C12-C13-C14</f>
        <v/>
      </c>
      <c r="D15" s="14">
        <f>D9-D11-D12-D13-D14</f>
        <v/>
      </c>
    </row>
    <row r="16">
      <c r="A16" s="9" t="inlineStr">
        <is>
          <t>EBITDA margin</t>
        </is>
      </c>
      <c r="B16" s="19">
        <f>IF(B7&gt;0,B15/B7,"")</f>
        <v/>
      </c>
      <c r="C16" s="19">
        <f>IF(C7&gt;0,C15/C7,"")</f>
        <v/>
      </c>
      <c r="D16" s="19">
        <f>IF(D7&gt;0,D15/D7,"")</f>
        <v/>
      </c>
    </row>
    <row r="17">
      <c r="A17" t="inlineStr">
        <is>
          <t>Depreciation</t>
        </is>
      </c>
      <c r="B17" s="13">
        <f>SUMIF(Monthly!$B$4:$AK$4,B$3,Monthly!$B$20:$AK$20)</f>
        <v/>
      </c>
      <c r="C17" s="13">
        <f>SUMIF(Monthly!$B$4:$AK$4,C$3,Monthly!$B$20:$AK$20)</f>
        <v/>
      </c>
      <c r="D17" s="13">
        <f>SUMIF(Monthly!$B$4:$AK$4,D$3,Monthly!$B$20:$AK$20)</f>
        <v/>
      </c>
    </row>
    <row r="18">
      <c r="A18" s="11" t="inlineStr">
        <is>
          <t>Pre-tax income (EBIT)</t>
        </is>
      </c>
      <c r="B18" s="14">
        <f>B15-B17</f>
        <v/>
      </c>
      <c r="C18" s="14">
        <f>C15-C17</f>
        <v/>
      </c>
      <c r="D18" s="14">
        <f>D15-D17</f>
        <v/>
      </c>
    </row>
    <row r="19">
      <c r="A19" s="9" t="inlineStr">
        <is>
          <t>Loss carryforward at start of year</t>
        </is>
      </c>
      <c r="B19" s="13">
        <f>0</f>
        <v/>
      </c>
      <c r="C19" s="13">
        <f>B22</f>
        <v/>
      </c>
      <c r="D19" s="13">
        <f>C22</f>
        <v/>
      </c>
    </row>
    <row r="20">
      <c r="A20" s="9" t="inlineStr">
        <is>
          <t>Carryforward used</t>
        </is>
      </c>
      <c r="B20" s="13">
        <f>IF(B18&gt;0,MIN(B19,Inputs!$B$20*B18),0)</f>
        <v/>
      </c>
      <c r="C20" s="13">
        <f>IF(C18&gt;0,MIN(C19,Inputs!$B$20*C18),0)</f>
        <v/>
      </c>
      <c r="D20" s="13">
        <f>IF(D18&gt;0,MIN(D19,Inputs!$B$20*D18),0)</f>
        <v/>
      </c>
    </row>
    <row r="21">
      <c r="A21" t="inlineStr">
        <is>
          <t>Income tax</t>
        </is>
      </c>
      <c r="B21" s="13">
        <f>IF(B18&gt;0,Inputs!$B$19*(B18-B20),0)</f>
        <v/>
      </c>
      <c r="C21" s="13">
        <f>IF(C18&gt;0,Inputs!$B$19*(C18-C20),0)</f>
        <v/>
      </c>
      <c r="D21" s="13">
        <f>IF(D18&gt;0,Inputs!$B$19*(D18-D20),0)</f>
        <v/>
      </c>
    </row>
    <row r="22">
      <c r="A22" s="9" t="inlineStr">
        <is>
          <t>Loss carryforward at end of year</t>
        </is>
      </c>
      <c r="B22" s="13">
        <f>B19-B20+IF(B18&lt;0,-B18,0)</f>
        <v/>
      </c>
      <c r="C22" s="13">
        <f>C19-C20+IF(C18&lt;0,-C18,0)</f>
        <v/>
      </c>
      <c r="D22" s="13">
        <f>D19-D20+IF(D18&lt;0,-D18,0)</f>
        <v/>
      </c>
    </row>
    <row r="23">
      <c r="A23" s="11" t="inlineStr">
        <is>
          <t>Net income</t>
        </is>
      </c>
      <c r="B23" s="14">
        <f>B18-B21</f>
        <v/>
      </c>
      <c r="C23" s="14">
        <f>C18-C21</f>
        <v/>
      </c>
      <c r="D23" s="14">
        <f>D18-D21</f>
        <v/>
      </c>
    </row>
    <row r="25">
      <c r="A25" s="17" t="inlineStr">
        <is>
          <t>Cash flow statement</t>
        </is>
      </c>
      <c r="B25" s="18" t="n"/>
      <c r="C25" s="18" t="n"/>
      <c r="D25" s="18" t="n"/>
    </row>
    <row r="26">
      <c r="A26" t="inlineStr">
        <is>
          <t>Net income</t>
        </is>
      </c>
      <c r="B26" s="13">
        <f>B23</f>
        <v/>
      </c>
      <c r="C26" s="13">
        <f>C23</f>
        <v/>
      </c>
      <c r="D26" s="13">
        <f>D23</f>
        <v/>
      </c>
    </row>
    <row r="27">
      <c r="A27" t="inlineStr">
        <is>
          <t>Add back depreciation</t>
        </is>
      </c>
      <c r="B27" s="13">
        <f>B17</f>
        <v/>
      </c>
      <c r="C27" s="13">
        <f>C17</f>
        <v/>
      </c>
      <c r="D27" s="13">
        <f>D17</f>
        <v/>
      </c>
    </row>
    <row r="28">
      <c r="A28" s="11" t="inlineStr">
        <is>
          <t>Cash from operations</t>
        </is>
      </c>
      <c r="B28" s="14">
        <f>B26+B27</f>
        <v/>
      </c>
      <c r="C28" s="14">
        <f>C26+C27</f>
        <v/>
      </c>
      <c r="D28" s="14">
        <f>D26+D27</f>
        <v/>
      </c>
    </row>
    <row r="29">
      <c r="A29" t="inlineStr">
        <is>
          <t>Capex</t>
        </is>
      </c>
      <c r="B29" s="13">
        <f>-SUMIF(Monthly!$B$4:$AK$4,B$3,Monthly!$B$25:$AK$25)</f>
        <v/>
      </c>
      <c r="C29" s="13">
        <f>-SUMIF(Monthly!$B$4:$AK$4,C$3,Monthly!$B$25:$AK$25)</f>
        <v/>
      </c>
      <c r="D29" s="13">
        <f>-SUMIF(Monthly!$B$4:$AK$4,D$3,Monthly!$B$25:$AK$25)</f>
        <v/>
      </c>
    </row>
    <row r="30">
      <c r="A30" s="11" t="inlineStr">
        <is>
          <t>Free cash flow</t>
        </is>
      </c>
      <c r="B30" s="14">
        <f>B28+B29</f>
        <v/>
      </c>
      <c r="C30" s="14">
        <f>C28+C29</f>
        <v/>
      </c>
      <c r="D30" s="14">
        <f>D28+D29</f>
        <v/>
      </c>
    </row>
    <row r="31">
      <c r="A31" t="inlineStr">
        <is>
          <t>Equity raised</t>
        </is>
      </c>
      <c r="B31" s="13">
        <f>SUMIF(Monthly!$B$4:$AK$4,B$3,Monthly!$B$27:$AK$27)</f>
        <v/>
      </c>
      <c r="C31" s="13">
        <f>SUMIF(Monthly!$B$4:$AK$4,C$3,Monthly!$B$27:$AK$27)</f>
        <v/>
      </c>
      <c r="D31" s="13">
        <f>SUMIF(Monthly!$B$4:$AK$4,D$3,Monthly!$B$27:$AK$27)</f>
        <v/>
      </c>
    </row>
    <row r="32">
      <c r="A32" s="11" t="inlineStr">
        <is>
          <t>Net change in cash</t>
        </is>
      </c>
      <c r="B32" s="14">
        <f>B30+B31</f>
        <v/>
      </c>
      <c r="C32" s="14">
        <f>C30+C31</f>
        <v/>
      </c>
      <c r="D32" s="14">
        <f>D30+D31</f>
        <v/>
      </c>
    </row>
    <row r="33">
      <c r="A33" t="inlineStr">
        <is>
          <t>Opening cash</t>
        </is>
      </c>
      <c r="B33" s="13">
        <f>Inputs!$B$16</f>
        <v/>
      </c>
      <c r="C33" s="13">
        <f>B34</f>
        <v/>
      </c>
      <c r="D33" s="13">
        <f>C34</f>
        <v/>
      </c>
    </row>
    <row r="34">
      <c r="A34" s="11" t="inlineStr">
        <is>
          <t>Closing cash</t>
        </is>
      </c>
      <c r="B34" s="14">
        <f>B33+B32</f>
        <v/>
      </c>
      <c r="C34" s="14">
        <f>C33+C32</f>
        <v/>
      </c>
      <c r="D34" s="14">
        <f>D33+D32</f>
        <v/>
      </c>
    </row>
    <row r="36">
      <c r="A36" s="17" t="inlineStr">
        <is>
          <t>SaaS metrics</t>
        </is>
      </c>
      <c r="B36" s="18" t="n"/>
      <c r="C36" s="18" t="n"/>
      <c r="D36" s="18" t="n"/>
    </row>
    <row r="37">
      <c r="A37" s="11" t="inlineStr">
        <is>
          <t>Ending ARR</t>
        </is>
      </c>
      <c r="B37" s="14">
        <f>INDEX(Monthly!$B$10:$AK$10,B$3*12)*12</f>
        <v/>
      </c>
      <c r="C37" s="14">
        <f>INDEX(Monthly!$B$10:$AK$10,C$3*12)*12</f>
        <v/>
      </c>
      <c r="D37" s="14">
        <f>INDEX(Monthly!$B$10:$AK$10,D$3*12)*12</f>
        <v/>
      </c>
    </row>
    <row r="38">
      <c r="A38" s="9" t="inlineStr">
        <is>
          <t>Opening ARR</t>
        </is>
      </c>
      <c r="B38" s="13">
        <f>INDEX(Monthly!$B$7:$AK$7,(B$3-1)*12+1)*12</f>
        <v/>
      </c>
      <c r="C38" s="13">
        <f>INDEX(Monthly!$B$7:$AK$7,(C$3-1)*12+1)*12</f>
        <v/>
      </c>
      <c r="D38" s="13">
        <f>INDEX(Monthly!$B$7:$AK$7,(D$3-1)*12+1)*12</f>
        <v/>
      </c>
    </row>
    <row r="39">
      <c r="A39" t="inlineStr">
        <is>
          <t>Net new ARR</t>
        </is>
      </c>
      <c r="B39" s="13">
        <f>B37-B38</f>
        <v/>
      </c>
      <c r="C39" s="13">
        <f>C37-C38</f>
        <v/>
      </c>
      <c r="D39" s="13">
        <f>D37-D38</f>
        <v/>
      </c>
    </row>
    <row r="40">
      <c r="A40" t="inlineStr">
        <is>
          <t>ARR growth</t>
        </is>
      </c>
      <c r="B40" s="19">
        <f>IF(B38&gt;0,B39/B38,"")</f>
        <v/>
      </c>
      <c r="C40" s="19">
        <f>IF(C38&gt;0,C39/C38,"")</f>
        <v/>
      </c>
      <c r="D40" s="19">
        <f>IF(D38&gt;0,D39/D38,"")</f>
        <v/>
      </c>
    </row>
    <row r="41">
      <c r="A41" t="inlineStr">
        <is>
          <t>Revenue growth</t>
        </is>
      </c>
      <c r="B41" s="19">
        <f>""</f>
        <v/>
      </c>
      <c r="C41" s="19">
        <f>IF(B7&gt;0,C7/B7-1,"")</f>
        <v/>
      </c>
      <c r="D41" s="19">
        <f>IF(C7&gt;0,D7/C7-1,"")</f>
        <v/>
      </c>
    </row>
    <row r="42">
      <c r="A42" t="inlineStr">
        <is>
          <t>Customers at year end</t>
        </is>
      </c>
      <c r="B42" s="20">
        <f>INDEX(Monthly!$B$11:$AK$11,B$3*12)</f>
        <v/>
      </c>
      <c r="C42" s="20">
        <f>INDEX(Monthly!$B$11:$AK$11,C$3*12)</f>
        <v/>
      </c>
      <c r="D42" s="20">
        <f>INDEX(Monthly!$B$11:$AK$11,D$3*12)</f>
        <v/>
      </c>
    </row>
    <row r="43">
      <c r="A43" t="inlineStr">
        <is>
          <t>ARPA at year end</t>
        </is>
      </c>
      <c r="B43" s="13">
        <f>IF(B42&gt;0,INDEX(Monthly!$B$10:$AK$10,B$3*12)/B42,"")</f>
        <v/>
      </c>
      <c r="C43" s="13">
        <f>IF(C42&gt;0,INDEX(Monthly!$B$10:$AK$10,C$3*12)/C42,"")</f>
        <v/>
      </c>
      <c r="D43" s="13">
        <f>IF(D42&gt;0,INDEX(Monthly!$B$10:$AK$10,D$3*12)/D42,"")</f>
        <v/>
      </c>
    </row>
    <row r="44">
      <c r="A44" t="inlineStr">
        <is>
          <t>NRR (approximation: (1 - churn + expansion)^12)</t>
        </is>
      </c>
      <c r="B44" s="19">
        <f>(1-Inputs!$B$9+Inputs!$B$10)^12</f>
        <v/>
      </c>
      <c r="C44" s="19">
        <f>(1-Inputs!$B$9+Inputs!$B$10)^12</f>
        <v/>
      </c>
      <c r="D44" s="19">
        <f>(1-Inputs!$B$9+Inputs!$B$10)^12</f>
        <v/>
      </c>
    </row>
    <row r="45">
      <c r="A45" t="inlineStr">
        <is>
          <t>Burn (cash used before financing)</t>
        </is>
      </c>
      <c r="B45" s="13">
        <f>MAX(0,-B30)</f>
        <v/>
      </c>
      <c r="C45" s="13">
        <f>MAX(0,-C30)</f>
        <v/>
      </c>
      <c r="D45" s="13">
        <f>MAX(0,-D30)</f>
        <v/>
      </c>
    </row>
    <row r="46">
      <c r="A46" t="inlineStr">
        <is>
          <t>Burn multiple (burn / net new ARR)</t>
        </is>
      </c>
      <c r="B46" s="21">
        <f>IF(AND(B45&gt;0,B39&gt;0),B45/B39,"")</f>
        <v/>
      </c>
      <c r="C46" s="21">
        <f>IF(AND(C45&gt;0,C39&gt;0),C45/C39,"")</f>
        <v/>
      </c>
      <c r="D46" s="21">
        <f>IF(AND(D45&gt;0,D39&gt;0),D45/D39,"")</f>
        <v/>
      </c>
    </row>
    <row r="47">
      <c r="A47" t="inlineStr">
        <is>
          <t>Rule of 40 score (ARR growth % + EBITDA margin %)</t>
        </is>
      </c>
      <c r="B47" s="22">
        <f>IF(OR(B40="",B16=""),"",(B40+B16)*100)</f>
        <v/>
      </c>
      <c r="C47" s="22">
        <f>IF(OR(C40="",C16=""),"",(C40+C16)*100)</f>
        <v/>
      </c>
      <c r="D47" s="22">
        <f>IF(OR(D40="",D16=""),"",(D40+D16)*100)</f>
        <v/>
      </c>
    </row>
    <row r="48">
      <c r="A48" t="inlineStr">
        <is>
          <t>Headcount at year end</t>
        </is>
      </c>
      <c r="B48" s="10">
        <f>INDEX(Monthly!$B$31:$AK$31,B$3*12)</f>
        <v/>
      </c>
      <c r="C48" s="10">
        <f>INDEX(Monthly!$B$31:$AK$31,C$3*12)</f>
        <v/>
      </c>
      <c r="D48" s="10">
        <f>INDEX(Monthly!$B$31:$AK$31,D$3*12)</f>
        <v/>
      </c>
    </row>
    <row r="50">
      <c r="A50" s="11" t="inlineStr">
        <is>
          <t>Lowest cash balance</t>
        </is>
      </c>
      <c r="B50" s="13">
        <f>MIN(Monthly!$B$29:$AK$29)</f>
        <v/>
      </c>
    </row>
    <row r="51">
      <c r="A51" s="11" t="inlineStr">
        <is>
          <t>Cash goes below zero in</t>
        </is>
      </c>
      <c r="B51">
        <f>IFERROR(TEXT(INDEX(Monthly!$B$5:$AK$5,MATCH(1,Monthly!$B$30:$AK$30,0)),"mmm yyyy"),"Never in 36 months")</f>
        <v/>
      </c>
    </row>
    <row r="53">
      <c r="A53" s="2" t="inlineStr">
        <is>
          <t>Tax: a loss adds to the carryforward; a later profit is offset by the carryforward up to the limit on the Inputs sheet (80% of taxable income for US federal losses after 2017, 26 U.S.C. 172(a)(2)). State tax and credits are not modelled.</t>
        </is>
      </c>
    </row>
    <row r="54">
      <c r="A54" s="2" t="inlineStr">
        <is>
          <t>Benchmarks (Benchmarkit 2026, calendar 2025 medians): NRR 102%, Rule of 40 score 25; burn multiple best-in-class under 1.0x for scaling companies.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Free template by Adlega</t>
        </is>
      </c>
    </row>
    <row r="2">
      <c r="A2" s="24" t="inlineStr">
        <is>
          <t>Live 3-year financial projections template: https://adlega.com/blog/tools/financial-projections-template/</t>
        </is>
      </c>
    </row>
    <row r="3">
      <c r="A3" s="24" t="inlineStr">
        <is>
          <t>Version: October 2026</t>
        </is>
      </c>
    </row>
    <row r="4">
      <c r="A4" s="24" t="inlineStr"/>
    </row>
    <row r="5">
      <c r="A5" s="24" t="inlineStr">
        <is>
          <t>This template is a planning aid, not advice. It is not tax, legal, accounting or investment advice; check the numbers with your own advisers before you act on them.</t>
        </is>
      </c>
    </row>
    <row r="6">
      <c r="A6" s="24" t="inlineStr">
        <is>
          <t>Blue cells on a light yellow background (Inputs and Headcount sheets) are inputs. Every other number is a live formula that mirrors the web calculator.</t>
        </is>
      </c>
    </row>
    <row r="7">
      <c r="A7" s="24" t="inlineStr"/>
    </row>
    <row r="8">
      <c r="A8" s="24" t="inlineStr">
        <is>
          <t>New MRR in month m = new MRR in month 1 x (1 + growth)^(m - 1). MRR = last MRR x (1 - churn + expansion) + new MRR. Revenue in a month = that month's MRR.</t>
        </is>
      </c>
    </row>
    <row r="9">
      <c r="A9" s="24" t="inlineStr">
        <is>
          <t>Customers = last month's customers x (1 - churn) + new MRR / ARPA. Depreciation = capex / useful life x min(month, useful life).</t>
        </is>
      </c>
    </row>
    <row r="10">
      <c r="A10" s="24" t="inlineStr">
        <is>
          <t>Cash flow: operating = net income + depreciation; investing = - capex; financing = the equity raise in its month. No balance sheet, prepayments or debt.</t>
        </is>
      </c>
    </row>
    <row r="11">
      <c r="A11" s="24" t="inlineStr">
        <is>
          <t>NRR approximation = (1 - churn + expansion)^12. Burn multiple = burn before financing / net new ARR. Rule of 40 = ARR growth % + EBITDA margin %.</t>
        </is>
      </c>
    </row>
    <row r="12">
      <c r="A12" s="24" t="inlineStr"/>
    </row>
    <row r="13">
      <c r="A13" s="24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3-Year Financial Projections Template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2026-10-22T21:39:15Z</dcterms:modified>
  <cp:lastModifiedBy>Adlega</cp:lastModifiedBy>
</cp:coreProperties>
</file>