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Engine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"/>
    <numFmt numFmtId="165" formatCode="0.00&quot;x&quot;"/>
    <numFmt numFmtId="166" formatCode="0.0&quot;x&quot;"/>
    <numFmt numFmtId="167" formatCode="&quot;$&quot;#,##0.00"/>
    <numFmt numFmtId="168" formatCode="0.0%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4" fontId="4" fillId="3" borderId="0" pivotButton="0" quotePrefix="0" xfId="0"/>
    <xf numFmtId="3" fontId="4" fillId="3" borderId="0" pivotButton="0" quotePrefix="0" xfId="0"/>
    <xf numFmtId="0" fontId="4" fillId="3" borderId="0" pivotButton="0" quotePrefix="0" xfId="0"/>
    <xf numFmtId="0" fontId="3" fillId="4" borderId="0" applyAlignment="1" pivotButton="0" quotePrefix="0" xfId="0">
      <alignment vertical="bottom" wrapText="1"/>
    </xf>
    <xf numFmtId="165" fontId="4" fillId="3" borderId="0" pivotButton="0" quotePrefix="0" xfId="0"/>
    <xf numFmtId="166" fontId="4" fillId="3" borderId="0" pivotButton="0" quotePrefix="0" xfId="0"/>
    <xf numFmtId="164" fontId="0" fillId="0" borderId="0" pivotButton="0" quotePrefix="0" xfId="0"/>
    <xf numFmtId="168" fontId="0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164" fontId="3" fillId="0" borderId="0" applyAlignment="1" pivotButton="0" quotePrefix="0" xfId="0">
      <alignment horizontal="right"/>
    </xf>
    <xf numFmtId="3" fontId="0" fillId="0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168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  <col width="24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  <col width="30" customWidth="1" min="10" max="10"/>
  </cols>
  <sheetData>
    <row r="1">
      <c r="A1" s="1" t="inlineStr">
        <is>
          <t>Liquidation Preference (Exit Waterfall) Calculator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Exit and common</t>
        </is>
      </c>
      <c r="B4" s="4" t="n"/>
      <c r="C4" s="4" t="n"/>
    </row>
    <row r="5">
      <c r="A5" t="inlineStr">
        <is>
          <t>Exit value (sale price to equity)</t>
        </is>
      </c>
      <c r="B5" s="5" t="n">
        <v>30000000</v>
      </c>
    </row>
    <row r="6">
      <c r="A6" t="inlineStr">
        <is>
          <t>Founder and other common shares</t>
        </is>
      </c>
      <c r="B6" s="6" t="n">
        <v>7000000</v>
      </c>
    </row>
    <row r="7">
      <c r="A7" t="inlineStr">
        <is>
          <t>Option pool shares (counted as common)</t>
        </is>
      </c>
      <c r="B7" s="6" t="n">
        <v>1000000</v>
      </c>
    </row>
    <row r="8">
      <c r="A8" t="inlineStr">
        <is>
          <t>Seniority between preferred series</t>
        </is>
      </c>
      <c r="B8" s="7" t="inlineStr">
        <is>
          <t>Standard: newest round paid first</t>
        </is>
      </c>
    </row>
    <row r="10">
      <c r="A10" s="3" t="inlineStr">
        <is>
          <t>Preferred series, oldest first (up to 4; leave unused rows blank)</t>
        </is>
      </c>
      <c r="B10" s="4" t="n"/>
      <c r="C10" s="4" t="n"/>
    </row>
    <row r="11">
      <c r="A11" s="8" t="inlineStr">
        <is>
          <t>Series</t>
        </is>
      </c>
      <c r="B11" s="8" t="inlineStr">
        <is>
          <t>Invested</t>
        </is>
      </c>
      <c r="C11" s="8" t="inlineStr">
        <is>
          <t>Shares</t>
        </is>
      </c>
      <c r="D11" s="8" t="inlineStr">
        <is>
          <t>Type</t>
        </is>
      </c>
      <c r="E11" s="8" t="inlineStr">
        <is>
          <t>Multiple (x)</t>
        </is>
      </c>
      <c r="F11" s="8" t="inlineStr">
        <is>
          <t>Cap (x total, capped only)</t>
        </is>
      </c>
      <c r="G11" s="8" t="inlineStr">
        <is>
          <t>Payout</t>
        </is>
      </c>
      <c r="H11" s="8" t="inlineStr">
        <is>
          <t>Share of exit</t>
        </is>
      </c>
      <c r="I11" s="8" t="inlineStr">
        <is>
          <t>Per share</t>
        </is>
      </c>
      <c r="J11" s="8" t="inlineStr">
        <is>
          <t>Treatment</t>
        </is>
      </c>
    </row>
    <row r="12">
      <c r="A12" s="7" t="inlineStr">
        <is>
          <t>Seed</t>
        </is>
      </c>
      <c r="B12" s="5" t="n">
        <v>2000000</v>
      </c>
      <c r="C12" s="6" t="n">
        <v>2000000</v>
      </c>
      <c r="D12" s="7" t="inlineStr">
        <is>
          <t>Non-participating</t>
        </is>
      </c>
      <c r="E12" s="9" t="n">
        <v>1</v>
      </c>
      <c r="F12" s="10" t="n">
        <v>3</v>
      </c>
      <c r="G12" s="11">
        <f>IF(OR(N(B12)&gt;0,N(C12)&gt;0),INDEX(Engine!$EL$14:$EL$29,Engine!$B$52+1),"")</f>
        <v/>
      </c>
      <c r="H12" s="12">
        <f>IF(OR(N(B12)&gt;0,N(C12)&gt;0),IF($B$5&gt;0,G12/$B$5,0),"")</f>
        <v/>
      </c>
      <c r="I12" s="13">
        <f>IF(OR(N(B12)&gt;0,N(C12)&gt;0),IF(N(C12)&gt;0,G12/C12,0),"")</f>
        <v/>
      </c>
      <c r="J12">
        <f>IF(NOT(OR(N(B12)&gt;0,N(C12)&gt;0)),"",IF(AND(Engine!$B$9=1,MOD(INT(Engine!$B$52/1),2)=1),"Converts to common",IF(OR(D12="Non-participating",INDEX(Engine!$EP$14:$EP$29,Engine!$B$52+1)&lt;=0.5),IF(INDEX(Engine!$U$14:$U$29,Engine!$B$52+1)&lt;N(E12)*N(B12)-1,"Part of its preference","Preference"),IF(AND(D12="Participating, capped",G12&gt;=N(F12)*N(B12)-1,INDEX(Engine!$EP$14:$EP$29,Engine!$B$52+1)&gt;0),"Preference + participation (capped at "&amp;N(F12)&amp;"x)","Preference + participation"))))</f>
        <v/>
      </c>
    </row>
    <row r="13">
      <c r="A13" s="7" t="inlineStr">
        <is>
          <t>Series A</t>
        </is>
      </c>
      <c r="B13" s="5" t="n">
        <v>9000000</v>
      </c>
      <c r="C13" s="6" t="n">
        <v>3000000</v>
      </c>
      <c r="D13" s="7" t="inlineStr">
        <is>
          <t>Non-participating</t>
        </is>
      </c>
      <c r="E13" s="9" t="n">
        <v>1</v>
      </c>
      <c r="F13" s="10" t="n">
        <v>3</v>
      </c>
      <c r="G13" s="11">
        <f>IF(OR(N(B13)&gt;0,N(C13)&gt;0),INDEX(Engine!$EM$14:$EM$29,Engine!$B$52+1),"")</f>
        <v/>
      </c>
      <c r="H13" s="12">
        <f>IF(OR(N(B13)&gt;0,N(C13)&gt;0),IF($B$5&gt;0,G13/$B$5,0),"")</f>
        <v/>
      </c>
      <c r="I13" s="13">
        <f>IF(OR(N(B13)&gt;0,N(C13)&gt;0),IF(N(C13)&gt;0,G13/C13,0),"")</f>
        <v/>
      </c>
      <c r="J13">
        <f>IF(NOT(OR(N(B13)&gt;0,N(C13)&gt;0)),"",IF(AND(Engine!$C$9=1,MOD(INT(Engine!$B$52/2),2)=1),"Converts to common",IF(OR(D13="Non-participating",INDEX(Engine!$EQ$14:$EQ$29,Engine!$B$52+1)&lt;=0.5),IF(INDEX(Engine!$V$14:$V$29,Engine!$B$52+1)&lt;N(E13)*N(B13)-1,"Part of its preference","Preference"),IF(AND(D13="Participating, capped",G13&gt;=N(F13)*N(B13)-1,INDEX(Engine!$EQ$14:$EQ$29,Engine!$B$52+1)&gt;0),"Preference + participation (capped at "&amp;N(F13)&amp;"x)","Preference + participation"))))</f>
        <v/>
      </c>
    </row>
    <row r="14">
      <c r="A14" s="7" t="n"/>
      <c r="B14" s="5" t="n"/>
      <c r="C14" s="6" t="n"/>
      <c r="D14" s="7" t="inlineStr">
        <is>
          <t>Non-participating</t>
        </is>
      </c>
      <c r="E14" s="9" t="n"/>
      <c r="F14" s="10" t="n"/>
      <c r="G14" s="11">
        <f>IF(OR(N(B14)&gt;0,N(C14)&gt;0),INDEX(Engine!$EN$14:$EN$29,Engine!$B$52+1),"")</f>
        <v/>
      </c>
      <c r="H14" s="12">
        <f>IF(OR(N(B14)&gt;0,N(C14)&gt;0),IF($B$5&gt;0,G14/$B$5,0),"")</f>
        <v/>
      </c>
      <c r="I14" s="13">
        <f>IF(OR(N(B14)&gt;0,N(C14)&gt;0),IF(N(C14)&gt;0,G14/C14,0),"")</f>
        <v/>
      </c>
      <c r="J14">
        <f>IF(NOT(OR(N(B14)&gt;0,N(C14)&gt;0)),"",IF(AND(Engine!$D$9=1,MOD(INT(Engine!$B$52/4),2)=1),"Converts to common",IF(OR(D14="Non-participating",INDEX(Engine!$ER$14:$ER$29,Engine!$B$52+1)&lt;=0.5),IF(INDEX(Engine!$W$14:$W$29,Engine!$B$52+1)&lt;N(E14)*N(B14)-1,"Part of its preference","Preference"),IF(AND(D14="Participating, capped",G14&gt;=N(F14)*N(B14)-1,INDEX(Engine!$ER$14:$ER$29,Engine!$B$52+1)&gt;0),"Preference + participation (capped at "&amp;N(F14)&amp;"x)","Preference + participation"))))</f>
        <v/>
      </c>
    </row>
    <row r="15">
      <c r="A15" s="7" t="n"/>
      <c r="B15" s="5" t="n"/>
      <c r="C15" s="6" t="n"/>
      <c r="D15" s="7" t="inlineStr">
        <is>
          <t>Non-participating</t>
        </is>
      </c>
      <c r="E15" s="9" t="n"/>
      <c r="F15" s="10" t="n"/>
      <c r="G15" s="11">
        <f>IF(OR(N(B15)&gt;0,N(C15)&gt;0),INDEX(Engine!$EO$14:$EO$29,Engine!$B$52+1),"")</f>
        <v/>
      </c>
      <c r="H15" s="12">
        <f>IF(OR(N(B15)&gt;0,N(C15)&gt;0),IF($B$5&gt;0,G15/$B$5,0),"")</f>
        <v/>
      </c>
      <c r="I15" s="13">
        <f>IF(OR(N(B15)&gt;0,N(C15)&gt;0),IF(N(C15)&gt;0,G15/C15,0),"")</f>
        <v/>
      </c>
      <c r="J15">
        <f>IF(NOT(OR(N(B15)&gt;0,N(C15)&gt;0)),"",IF(AND(Engine!$E$9=1,MOD(INT(Engine!$B$52/8),2)=1),"Converts to common",IF(OR(D15="Non-participating",INDEX(Engine!$ES$14:$ES$29,Engine!$B$52+1)&lt;=0.5),IF(INDEX(Engine!$X$14:$X$29,Engine!$B$52+1)&lt;N(E15)*N(B15)-1,"Part of its preference","Preference"),IF(AND(D15="Participating, capped",G15&gt;=N(F15)*N(B15)-1,INDEX(Engine!$ES$14:$ES$29,Engine!$B$52+1)&gt;0),"Preference + participation (capped at "&amp;N(F15)&amp;"x)","Preference + participation"))))</f>
        <v/>
      </c>
    </row>
    <row r="17">
      <c r="A17" s="3" t="inlineStr">
        <is>
          <t>Results</t>
        </is>
      </c>
      <c r="B17" s="4" t="n"/>
      <c r="C17" s="4" t="n"/>
    </row>
    <row r="18">
      <c r="A18" s="14" t="inlineStr">
        <is>
          <t>Common holders receive</t>
        </is>
      </c>
      <c r="B18" s="15">
        <f>INDEX(Engine!$EK$14:$EK$29,Engine!$B$52+1)</f>
        <v/>
      </c>
    </row>
    <row r="19">
      <c r="A19" t="inlineStr">
        <is>
          <t>Common shares (founders + pool)</t>
        </is>
      </c>
      <c r="B19" s="16">
        <f>MAX(0,$B$6)+MAX(0,$B$7)</f>
        <v/>
      </c>
    </row>
    <row r="20">
      <c r="A20" t="inlineStr">
        <is>
          <t>Per common share</t>
        </is>
      </c>
      <c r="B20" s="17">
        <f>IF($B$19&gt;0,$B$18/$B$19,0)</f>
        <v/>
      </c>
    </row>
    <row r="21">
      <c r="A21" t="inlineStr">
        <is>
          <t>Founders' common</t>
        </is>
      </c>
      <c r="B21" s="18">
        <f>IF($B$19&gt;0,$B$18*MAX(0,$B$6)/$B$19,0)</f>
        <v/>
      </c>
    </row>
    <row r="22">
      <c r="A22" t="inlineStr">
        <is>
          <t>Common share of the exit</t>
        </is>
      </c>
      <c r="B22" s="19">
        <f>IF($B$5&gt;0,$B$18/$B$5,0)</f>
        <v/>
      </c>
    </row>
    <row r="23">
      <c r="A23" t="inlineStr">
        <is>
          <t>Preference stack (multiple x invested)</t>
        </is>
      </c>
      <c r="B23" s="18">
        <f>SUM(Engine!$B$6:$E$6)</f>
        <v/>
      </c>
    </row>
    <row r="24">
      <c r="A24" t="inlineStr">
        <is>
          <t>Solver status</t>
        </is>
      </c>
      <c r="B24" s="20">
        <f>IF(Engine!$B$50=1,"Stable conversion choices found","Used fallback")</f>
        <v/>
      </c>
    </row>
  </sheetData>
  <dataValidations count="2">
    <dataValidation sqref="B8" showDropDown="0" showInputMessage="0" showErrorMessage="0" allowBlank="0" type="list">
      <formula1>"Standard: newest round paid first,Pari passu: all series share equally"</formula1>
    </dataValidation>
    <dataValidation sqref="D12 D13 D14 D15" showDropDown="0" showInputMessage="0" showErrorMessage="0" allowBlank="0" type="list">
      <formula1>"Non-participating,Participating, no cap,Participating, capped"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V52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  <col width="10" customWidth="1" min="89" max="89"/>
    <col width="10" customWidth="1" min="90" max="90"/>
    <col width="10" customWidth="1" min="91" max="91"/>
    <col width="10" customWidth="1" min="92" max="92"/>
    <col width="10" customWidth="1" min="93" max="93"/>
    <col width="10" customWidth="1" min="94" max="94"/>
    <col width="10" customWidth="1" min="95" max="95"/>
    <col width="10" customWidth="1" min="96" max="96"/>
    <col width="10" customWidth="1" min="97" max="97"/>
    <col width="10" customWidth="1" min="98" max="98"/>
    <col width="10" customWidth="1" min="99" max="99"/>
    <col width="10" customWidth="1" min="100" max="100"/>
    <col width="10" customWidth="1" min="101" max="101"/>
    <col width="10" customWidth="1" min="102" max="102"/>
    <col width="10" customWidth="1" min="103" max="103"/>
    <col width="10" customWidth="1" min="104" max="104"/>
    <col width="10" customWidth="1" min="105" max="105"/>
    <col width="10" customWidth="1" min="106" max="106"/>
    <col width="10" customWidth="1" min="107" max="107"/>
    <col width="10" customWidth="1" min="108" max="108"/>
    <col width="10" customWidth="1" min="109" max="109"/>
    <col width="10" customWidth="1" min="110" max="110"/>
    <col width="10" customWidth="1" min="111" max="111"/>
    <col width="10" customWidth="1" min="112" max="112"/>
    <col width="10" customWidth="1" min="113" max="113"/>
    <col width="10" customWidth="1" min="114" max="114"/>
    <col width="10" customWidth="1" min="115" max="115"/>
    <col width="10" customWidth="1" min="116" max="116"/>
    <col width="10" customWidth="1" min="117" max="117"/>
    <col width="10" customWidth="1" min="118" max="118"/>
    <col width="10" customWidth="1" min="119" max="119"/>
    <col width="10" customWidth="1" min="120" max="120"/>
    <col width="10" customWidth="1" min="121" max="121"/>
    <col width="10" customWidth="1" min="122" max="122"/>
    <col width="10" customWidth="1" min="123" max="123"/>
    <col width="10" customWidth="1" min="124" max="124"/>
    <col width="10" customWidth="1" min="125" max="125"/>
    <col width="10" customWidth="1" min="126" max="126"/>
    <col width="10" customWidth="1" min="127" max="127"/>
    <col width="10" customWidth="1" min="128" max="128"/>
    <col width="10" customWidth="1" min="129" max="129"/>
    <col width="10" customWidth="1" min="130" max="130"/>
    <col width="10" customWidth="1" min="131" max="131"/>
    <col width="10" customWidth="1" min="132" max="132"/>
    <col width="10" customWidth="1" min="133" max="133"/>
    <col width="10" customWidth="1" min="134" max="134"/>
    <col width="10" customWidth="1" min="135" max="135"/>
    <col width="10" customWidth="1" min="136" max="136"/>
    <col width="10" customWidth="1" min="137" max="137"/>
    <col width="10" customWidth="1" min="138" max="138"/>
    <col width="10" customWidth="1" min="139" max="139"/>
    <col width="10" customWidth="1" min="140" max="140"/>
    <col width="10" customWidth="1" min="141" max="141"/>
    <col width="10" customWidth="1" min="142" max="142"/>
    <col width="10" customWidth="1" min="143" max="143"/>
    <col width="10" customWidth="1" min="144" max="144"/>
    <col width="10" customWidth="1" min="145" max="145"/>
    <col width="10" customWidth="1" min="146" max="146"/>
    <col width="10" customWidth="1" min="147" max="147"/>
    <col width="10" customWidth="1" min="148" max="148"/>
    <col width="10" customWidth="1" min="149" max="149"/>
    <col width="10" customWidth="1" min="150" max="150"/>
    <col width="10" customWidth="1" min="151" max="151"/>
    <col width="10" customWidth="1" min="152" max="152"/>
    <col width="10" customWidth="1" min="153" max="153"/>
    <col width="10" customWidth="1" min="154" max="154"/>
    <col width="10" customWidth="1" min="155" max="155"/>
    <col width="10" customWidth="1" min="156" max="156"/>
    <col width="10" customWidth="1" min="157" max="157"/>
    <col width="10" customWidth="1" min="158" max="158"/>
    <col width="10" customWidth="1" min="159" max="159"/>
    <col width="10" customWidth="1" min="160" max="160"/>
  </cols>
  <sheetData>
    <row r="1">
      <c r="A1" s="14" t="inlineStr">
        <is>
          <t>Exit waterfall engine: every conversion combination (rows), then the stable one is picked. No inputs here.</t>
        </is>
      </c>
    </row>
    <row r="2">
      <c r="B2" s="14" t="inlineStr">
        <is>
          <t>Series 1</t>
        </is>
      </c>
      <c r="C2" s="14" t="inlineStr">
        <is>
          <t>Series 2</t>
        </is>
      </c>
      <c r="D2" s="14" t="inlineStr">
        <is>
          <t>Series 3</t>
        </is>
      </c>
      <c r="E2" s="14" t="inlineStr">
        <is>
          <t>Series 4</t>
        </is>
      </c>
    </row>
    <row r="3">
      <c r="A3" t="inlineStr">
        <is>
          <t>Invested</t>
        </is>
      </c>
      <c r="B3">
        <f>MAX(0,N(Calculator!$B$12))</f>
        <v/>
      </c>
      <c r="C3">
        <f>MAX(0,N(Calculator!$B$13))</f>
        <v/>
      </c>
      <c r="D3">
        <f>MAX(0,N(Calculator!$B$14))</f>
        <v/>
      </c>
      <c r="E3">
        <f>MAX(0,N(Calculator!$B$15))</f>
        <v/>
      </c>
      <c r="G3" t="inlineStr">
        <is>
          <t>Common shares</t>
        </is>
      </c>
      <c r="H3">
        <f>MAX(0,Calculator!$B$6)+MAX(0,Calculator!$B$7)</f>
        <v/>
      </c>
    </row>
    <row r="4">
      <c r="A4" t="inlineStr">
        <is>
          <t>Shares</t>
        </is>
      </c>
      <c r="B4">
        <f>MAX(0,N(Calculator!$C$12))</f>
        <v/>
      </c>
      <c r="C4">
        <f>MAX(0,N(Calculator!$C$13))</f>
        <v/>
      </c>
      <c r="D4">
        <f>MAX(0,N(Calculator!$C$14))</f>
        <v/>
      </c>
      <c r="E4">
        <f>MAX(0,N(Calculator!$C$15))</f>
        <v/>
      </c>
      <c r="G4" t="inlineStr">
        <is>
          <t>Exit</t>
        </is>
      </c>
      <c r="H4">
        <f>MAX(0,Calculator!$B$5)</f>
        <v/>
      </c>
    </row>
    <row r="5">
      <c r="A5" t="inlineStr">
        <is>
          <t>Multiple</t>
        </is>
      </c>
      <c r="B5">
        <f>MAX(0,N(Calculator!$E$12))</f>
        <v/>
      </c>
      <c r="C5">
        <f>MAX(0,N(Calculator!$E$13))</f>
        <v/>
      </c>
      <c r="D5">
        <f>MAX(0,N(Calculator!$E$14))</f>
        <v/>
      </c>
      <c r="E5">
        <f>MAX(0,N(Calculator!$E$15))</f>
        <v/>
      </c>
      <c r="G5" t="inlineStr">
        <is>
          <t>Pari passu?</t>
        </is>
      </c>
      <c r="H5">
        <f>IF(Calculator!$B$8="Pari passu: all series share equally",1,0)</f>
        <v/>
      </c>
    </row>
    <row r="6">
      <c r="A6" t="inlineStr">
        <is>
          <t>Preference</t>
        </is>
      </c>
      <c r="B6">
        <f>B5*B3</f>
        <v/>
      </c>
      <c r="C6">
        <f>C5*C3</f>
        <v/>
      </c>
      <c r="D6">
        <f>D5*D3</f>
        <v/>
      </c>
      <c r="E6">
        <f>E5*E3</f>
        <v/>
      </c>
    </row>
    <row r="7">
      <c r="A7" t="inlineStr">
        <is>
          <t>Cap total</t>
        </is>
      </c>
      <c r="B7">
        <f>MAX(0,N(Calculator!$F$12))*B3</f>
        <v/>
      </c>
      <c r="C7">
        <f>MAX(0,N(Calculator!$F$13))*C3</f>
        <v/>
      </c>
      <c r="D7">
        <f>MAX(0,N(Calculator!$F$14))*D3</f>
        <v/>
      </c>
      <c r="E7">
        <f>MAX(0,N(Calculator!$F$15))*E3</f>
        <v/>
      </c>
    </row>
    <row r="8">
      <c r="A8" t="inlineStr">
        <is>
          <t>Mode (1 non, 2 part, 3 cap)</t>
        </is>
      </c>
      <c r="B8">
        <f>IF(Calculator!$D$12="Participating, no cap",2,IF(Calculator!$D$12="Participating, capped",3,1))</f>
        <v/>
      </c>
      <c r="C8">
        <f>IF(Calculator!$D$13="Participating, no cap",2,IF(Calculator!$D$13="Participating, capped",3,1))</f>
        <v/>
      </c>
      <c r="D8">
        <f>IF(Calculator!$D$14="Participating, no cap",2,IF(Calculator!$D$14="Participating, capped",3,1))</f>
        <v/>
      </c>
      <c r="E8">
        <f>IF(Calculator!$D$15="Participating, no cap",2,IF(Calculator!$D$15="Participating, capped",3,1))</f>
        <v/>
      </c>
    </row>
    <row r="9">
      <c r="A9" t="inlineStr">
        <is>
          <t>Convertible</t>
        </is>
      </c>
      <c r="B9">
        <f>IF(AND(B8&lt;&gt;2,OR(B3&gt;0,B4&gt;0)),1,0)</f>
        <v/>
      </c>
      <c r="C9">
        <f>IF(AND(C8&lt;&gt;2,OR(C3&gt;0,C4&gt;0)),1,0)</f>
        <v/>
      </c>
      <c r="D9">
        <f>IF(AND(D8&lt;&gt;2,OR(D3&gt;0,D4&gt;0)),1,0)</f>
        <v/>
      </c>
      <c r="E9">
        <f>IF(AND(E8&lt;&gt;2,OR(E3&gt;0,E4&gt;0)),1,0)</f>
        <v/>
      </c>
    </row>
    <row r="10">
      <c r="A10" t="inlineStr">
        <is>
          <t>Active</t>
        </is>
      </c>
      <c r="B10">
        <f>IF(OR(B3&gt;0,B4&gt;0),1,0)</f>
        <v/>
      </c>
      <c r="C10">
        <f>IF(OR(C3&gt;0,C4&gt;0),1,0)</f>
        <v/>
      </c>
      <c r="D10">
        <f>IF(OR(D3&gt;0,D4&gt;0),1,0)</f>
        <v/>
      </c>
      <c r="E10">
        <f>IF(OR(E3&gt;0,E4&gt;0),1,0)</f>
        <v/>
      </c>
    </row>
    <row r="12">
      <c r="A12" s="14" t="inlineStr">
        <is>
          <t>Combination table (mask bit i = series i+1 converts)</t>
        </is>
      </c>
    </row>
    <row r="13">
      <c r="A13" s="14" t="inlineStr">
        <is>
          <t>mask</t>
        </is>
      </c>
      <c r="B13" s="14" t="inlineStr">
        <is>
          <t>conv0</t>
        </is>
      </c>
      <c r="C13" s="14" t="inlineStr">
        <is>
          <t>conv1</t>
        </is>
      </c>
      <c r="D13" s="14" t="inlineStr">
        <is>
          <t>conv2</t>
        </is>
      </c>
      <c r="E13" s="14" t="inlineStr">
        <is>
          <t>conv3</t>
        </is>
      </c>
      <c r="F13" s="14" t="inlineStr">
        <is>
          <t>remS3</t>
        </is>
      </c>
      <c r="G13" s="14" t="inlineStr">
        <is>
          <t>remS2</t>
        </is>
      </c>
      <c r="H13" s="14" t="inlineStr">
        <is>
          <t>remS1</t>
        </is>
      </c>
      <c r="I13" s="14" t="inlineStr">
        <is>
          <t>remS0</t>
        </is>
      </c>
      <c r="J13" s="14" t="inlineStr">
        <is>
          <t>prefS0</t>
        </is>
      </c>
      <c r="K13" s="14" t="inlineStr">
        <is>
          <t>prefS1</t>
        </is>
      </c>
      <c r="L13" s="14" t="inlineStr">
        <is>
          <t>prefS2</t>
        </is>
      </c>
      <c r="M13" s="14" t="inlineStr">
        <is>
          <t>prefS3</t>
        </is>
      </c>
      <c r="N13" s="14" t="inlineStr">
        <is>
          <t>remS_end</t>
        </is>
      </c>
      <c r="O13" s="14" t="inlineStr">
        <is>
          <t>need</t>
        </is>
      </c>
      <c r="P13" s="14" t="inlineStr">
        <is>
          <t>prefP0</t>
        </is>
      </c>
      <c r="Q13" s="14" t="inlineStr">
        <is>
          <t>prefP1</t>
        </is>
      </c>
      <c r="R13" s="14" t="inlineStr">
        <is>
          <t>prefP2</t>
        </is>
      </c>
      <c r="S13" s="14" t="inlineStr">
        <is>
          <t>prefP3</t>
        </is>
      </c>
      <c r="T13" s="14" t="inlineStr">
        <is>
          <t>remP</t>
        </is>
      </c>
      <c r="U13" s="14" t="inlineStr">
        <is>
          <t>pref0</t>
        </is>
      </c>
      <c r="V13" s="14" t="inlineStr">
        <is>
          <t>pref1</t>
        </is>
      </c>
      <c r="W13" s="14" t="inlineStr">
        <is>
          <t>pref2</t>
        </is>
      </c>
      <c r="X13" s="14" t="inlineStr">
        <is>
          <t>pref3</t>
        </is>
      </c>
      <c r="Y13" s="14" t="inlineStr">
        <is>
          <t>R1</t>
        </is>
      </c>
      <c r="Z13" s="14" t="inlineStr">
        <is>
          <t>sh0</t>
        </is>
      </c>
      <c r="AA13" s="14" t="inlineStr">
        <is>
          <t>sh1</t>
        </is>
      </c>
      <c r="AB13" s="14" t="inlineStr">
        <is>
          <t>sh2</t>
        </is>
      </c>
      <c r="AC13" s="14" t="inlineStr">
        <is>
          <t>sh3</t>
        </is>
      </c>
      <c r="AD13" s="14" t="inlineStr">
        <is>
          <t>sh4</t>
        </is>
      </c>
      <c r="AE13" s="14" t="inlineStr">
        <is>
          <t>room0</t>
        </is>
      </c>
      <c r="AF13" s="14" t="inlineStr">
        <is>
          <t>room1</t>
        </is>
      </c>
      <c r="AG13" s="14" t="inlineStr">
        <is>
          <t>room2</t>
        </is>
      </c>
      <c r="AH13" s="14" t="inlineStr">
        <is>
          <t>room3</t>
        </is>
      </c>
      <c r="AI13" s="14" t="inlineStr">
        <is>
          <t>room4</t>
        </is>
      </c>
      <c r="AJ13" s="14" t="inlineStr">
        <is>
          <t>act1_0</t>
        </is>
      </c>
      <c r="AK13" s="14" t="inlineStr">
        <is>
          <t>act1_1</t>
        </is>
      </c>
      <c r="AL13" s="14" t="inlineStr">
        <is>
          <t>act1_2</t>
        </is>
      </c>
      <c r="AM13" s="14" t="inlineStr">
        <is>
          <t>act1_3</t>
        </is>
      </c>
      <c r="AN13" s="14" t="inlineStr">
        <is>
          <t>act1_4</t>
        </is>
      </c>
      <c r="AO13" s="14" t="inlineStr">
        <is>
          <t>done1</t>
        </is>
      </c>
      <c r="AP13" s="14" t="inlineStr">
        <is>
          <t>S1</t>
        </is>
      </c>
      <c r="AQ13" s="14" t="inlineStr">
        <is>
          <t>pps1</t>
        </is>
      </c>
      <c r="AR13" s="14" t="inlineStr">
        <is>
          <t>cl1_0</t>
        </is>
      </c>
      <c r="AS13" s="14" t="inlineStr">
        <is>
          <t>cl1_1</t>
        </is>
      </c>
      <c r="AT13" s="14" t="inlineStr">
        <is>
          <t>cl1_2</t>
        </is>
      </c>
      <c r="AU13" s="14" t="inlineStr">
        <is>
          <t>cl1_3</t>
        </is>
      </c>
      <c r="AV13" s="14" t="inlineStr">
        <is>
          <t>cl1_4</t>
        </is>
      </c>
      <c r="AW13" s="14" t="inlineStr">
        <is>
          <t>any1</t>
        </is>
      </c>
      <c r="AX13" s="14" t="inlineStr">
        <is>
          <t>pay1_0</t>
        </is>
      </c>
      <c r="AY13" s="14" t="inlineStr">
        <is>
          <t>pay1_1</t>
        </is>
      </c>
      <c r="AZ13" s="14" t="inlineStr">
        <is>
          <t>pay1_2</t>
        </is>
      </c>
      <c r="BA13" s="14" t="inlineStr">
        <is>
          <t>pay1_3</t>
        </is>
      </c>
      <c r="BB13" s="14" t="inlineStr">
        <is>
          <t>pay1_4</t>
        </is>
      </c>
      <c r="BC13" s="14" t="inlineStr">
        <is>
          <t>R2</t>
        </is>
      </c>
      <c r="BD13" s="14" t="inlineStr">
        <is>
          <t>act2_0</t>
        </is>
      </c>
      <c r="BE13" s="14" t="inlineStr">
        <is>
          <t>act2_1</t>
        </is>
      </c>
      <c r="BF13" s="14" t="inlineStr">
        <is>
          <t>act2_2</t>
        </is>
      </c>
      <c r="BG13" s="14" t="inlineStr">
        <is>
          <t>act2_3</t>
        </is>
      </c>
      <c r="BH13" s="14" t="inlineStr">
        <is>
          <t>act2_4</t>
        </is>
      </c>
      <c r="BI13" s="14" t="inlineStr">
        <is>
          <t>done2</t>
        </is>
      </c>
      <c r="BJ13" s="14" t="inlineStr">
        <is>
          <t>S2</t>
        </is>
      </c>
      <c r="BK13" s="14" t="inlineStr">
        <is>
          <t>pps2</t>
        </is>
      </c>
      <c r="BL13" s="14" t="inlineStr">
        <is>
          <t>cl2_0</t>
        </is>
      </c>
      <c r="BM13" s="14" t="inlineStr">
        <is>
          <t>cl2_1</t>
        </is>
      </c>
      <c r="BN13" s="14" t="inlineStr">
        <is>
          <t>cl2_2</t>
        </is>
      </c>
      <c r="BO13" s="14" t="inlineStr">
        <is>
          <t>cl2_3</t>
        </is>
      </c>
      <c r="BP13" s="14" t="inlineStr">
        <is>
          <t>cl2_4</t>
        </is>
      </c>
      <c r="BQ13" s="14" t="inlineStr">
        <is>
          <t>any2</t>
        </is>
      </c>
      <c r="BR13" s="14" t="inlineStr">
        <is>
          <t>pay2_0</t>
        </is>
      </c>
      <c r="BS13" s="14" t="inlineStr">
        <is>
          <t>pay2_1</t>
        </is>
      </c>
      <c r="BT13" s="14" t="inlineStr">
        <is>
          <t>pay2_2</t>
        </is>
      </c>
      <c r="BU13" s="14" t="inlineStr">
        <is>
          <t>pay2_3</t>
        </is>
      </c>
      <c r="BV13" s="14" t="inlineStr">
        <is>
          <t>pay2_4</t>
        </is>
      </c>
      <c r="BW13" s="14" t="inlineStr">
        <is>
          <t>R3</t>
        </is>
      </c>
      <c r="BX13" s="14" t="inlineStr">
        <is>
          <t>act3_0</t>
        </is>
      </c>
      <c r="BY13" s="14" t="inlineStr">
        <is>
          <t>act3_1</t>
        </is>
      </c>
      <c r="BZ13" s="14" t="inlineStr">
        <is>
          <t>act3_2</t>
        </is>
      </c>
      <c r="CA13" s="14" t="inlineStr">
        <is>
          <t>act3_3</t>
        </is>
      </c>
      <c r="CB13" s="14" t="inlineStr">
        <is>
          <t>act3_4</t>
        </is>
      </c>
      <c r="CC13" s="14" t="inlineStr">
        <is>
          <t>done3</t>
        </is>
      </c>
      <c r="CD13" s="14" t="inlineStr">
        <is>
          <t>S3</t>
        </is>
      </c>
      <c r="CE13" s="14" t="inlineStr">
        <is>
          <t>pps3</t>
        </is>
      </c>
      <c r="CF13" s="14" t="inlineStr">
        <is>
          <t>cl3_0</t>
        </is>
      </c>
      <c r="CG13" s="14" t="inlineStr">
        <is>
          <t>cl3_1</t>
        </is>
      </c>
      <c r="CH13" s="14" t="inlineStr">
        <is>
          <t>cl3_2</t>
        </is>
      </c>
      <c r="CI13" s="14" t="inlineStr">
        <is>
          <t>cl3_3</t>
        </is>
      </c>
      <c r="CJ13" s="14" t="inlineStr">
        <is>
          <t>cl3_4</t>
        </is>
      </c>
      <c r="CK13" s="14" t="inlineStr">
        <is>
          <t>any3</t>
        </is>
      </c>
      <c r="CL13" s="14" t="inlineStr">
        <is>
          <t>pay3_0</t>
        </is>
      </c>
      <c r="CM13" s="14" t="inlineStr">
        <is>
          <t>pay3_1</t>
        </is>
      </c>
      <c r="CN13" s="14" t="inlineStr">
        <is>
          <t>pay3_2</t>
        </is>
      </c>
      <c r="CO13" s="14" t="inlineStr">
        <is>
          <t>pay3_3</t>
        </is>
      </c>
      <c r="CP13" s="14" t="inlineStr">
        <is>
          <t>pay3_4</t>
        </is>
      </c>
      <c r="CQ13" s="14" t="inlineStr">
        <is>
          <t>R4</t>
        </is>
      </c>
      <c r="CR13" s="14" t="inlineStr">
        <is>
          <t>act4_0</t>
        </is>
      </c>
      <c r="CS13" s="14" t="inlineStr">
        <is>
          <t>act4_1</t>
        </is>
      </c>
      <c r="CT13" s="14" t="inlineStr">
        <is>
          <t>act4_2</t>
        </is>
      </c>
      <c r="CU13" s="14" t="inlineStr">
        <is>
          <t>act4_3</t>
        </is>
      </c>
      <c r="CV13" s="14" t="inlineStr">
        <is>
          <t>act4_4</t>
        </is>
      </c>
      <c r="CW13" s="14" t="inlineStr">
        <is>
          <t>done4</t>
        </is>
      </c>
      <c r="CX13" s="14" t="inlineStr">
        <is>
          <t>S4</t>
        </is>
      </c>
      <c r="CY13" s="14" t="inlineStr">
        <is>
          <t>pps4</t>
        </is>
      </c>
      <c r="CZ13" s="14" t="inlineStr">
        <is>
          <t>cl4_0</t>
        </is>
      </c>
      <c r="DA13" s="14" t="inlineStr">
        <is>
          <t>cl4_1</t>
        </is>
      </c>
      <c r="DB13" s="14" t="inlineStr">
        <is>
          <t>cl4_2</t>
        </is>
      </c>
      <c r="DC13" s="14" t="inlineStr">
        <is>
          <t>cl4_3</t>
        </is>
      </c>
      <c r="DD13" s="14" t="inlineStr">
        <is>
          <t>cl4_4</t>
        </is>
      </c>
      <c r="DE13" s="14" t="inlineStr">
        <is>
          <t>any4</t>
        </is>
      </c>
      <c r="DF13" s="14" t="inlineStr">
        <is>
          <t>pay4_0</t>
        </is>
      </c>
      <c r="DG13" s="14" t="inlineStr">
        <is>
          <t>pay4_1</t>
        </is>
      </c>
      <c r="DH13" s="14" t="inlineStr">
        <is>
          <t>pay4_2</t>
        </is>
      </c>
      <c r="DI13" s="14" t="inlineStr">
        <is>
          <t>pay4_3</t>
        </is>
      </c>
      <c r="DJ13" s="14" t="inlineStr">
        <is>
          <t>pay4_4</t>
        </is>
      </c>
      <c r="DK13" s="14" t="inlineStr">
        <is>
          <t>R5</t>
        </is>
      </c>
      <c r="DL13" s="14" t="inlineStr">
        <is>
          <t>act5_0</t>
        </is>
      </c>
      <c r="DM13" s="14" t="inlineStr">
        <is>
          <t>act5_1</t>
        </is>
      </c>
      <c r="DN13" s="14" t="inlineStr">
        <is>
          <t>act5_2</t>
        </is>
      </c>
      <c r="DO13" s="14" t="inlineStr">
        <is>
          <t>act5_3</t>
        </is>
      </c>
      <c r="DP13" s="14" t="inlineStr">
        <is>
          <t>act5_4</t>
        </is>
      </c>
      <c r="DQ13" s="14" t="inlineStr">
        <is>
          <t>done5</t>
        </is>
      </c>
      <c r="DR13" s="14" t="inlineStr">
        <is>
          <t>S5</t>
        </is>
      </c>
      <c r="DS13" s="14" t="inlineStr">
        <is>
          <t>pps5</t>
        </is>
      </c>
      <c r="DT13" s="14" t="inlineStr">
        <is>
          <t>cl5_0</t>
        </is>
      </c>
      <c r="DU13" s="14" t="inlineStr">
        <is>
          <t>cl5_1</t>
        </is>
      </c>
      <c r="DV13" s="14" t="inlineStr">
        <is>
          <t>cl5_2</t>
        </is>
      </c>
      <c r="DW13" s="14" t="inlineStr">
        <is>
          <t>cl5_3</t>
        </is>
      </c>
      <c r="DX13" s="14" t="inlineStr">
        <is>
          <t>cl5_4</t>
        </is>
      </c>
      <c r="DY13" s="14" t="inlineStr">
        <is>
          <t>any5</t>
        </is>
      </c>
      <c r="DZ13" s="14" t="inlineStr">
        <is>
          <t>pay5_0</t>
        </is>
      </c>
      <c r="EA13" s="14" t="inlineStr">
        <is>
          <t>pay5_1</t>
        </is>
      </c>
      <c r="EB13" s="14" t="inlineStr">
        <is>
          <t>pay5_2</t>
        </is>
      </c>
      <c r="EC13" s="14" t="inlineStr">
        <is>
          <t>pay5_3</t>
        </is>
      </c>
      <c r="ED13" s="14" t="inlineStr">
        <is>
          <t>pay5_4</t>
        </is>
      </c>
      <c r="EE13" s="14" t="inlineStr">
        <is>
          <t>R6</t>
        </is>
      </c>
      <c r="EF13" s="14" t="inlineStr">
        <is>
          <t>act6_0</t>
        </is>
      </c>
      <c r="EG13" s="14" t="inlineStr">
        <is>
          <t>act6_1</t>
        </is>
      </c>
      <c r="EH13" s="14" t="inlineStr">
        <is>
          <t>act6_2</t>
        </is>
      </c>
      <c r="EI13" s="14" t="inlineStr">
        <is>
          <t>act6_3</t>
        </is>
      </c>
      <c r="EJ13" s="14" t="inlineStr">
        <is>
          <t>act6_4</t>
        </is>
      </c>
      <c r="EK13" s="14" t="inlineStr">
        <is>
          <t>common</t>
        </is>
      </c>
      <c r="EL13" s="14" t="inlineStr">
        <is>
          <t>tot0</t>
        </is>
      </c>
      <c r="EM13" s="14" t="inlineStr">
        <is>
          <t>tot1</t>
        </is>
      </c>
      <c r="EN13" s="14" t="inlineStr">
        <is>
          <t>tot2</t>
        </is>
      </c>
      <c r="EO13" s="14" t="inlineStr">
        <is>
          <t>tot3</t>
        </is>
      </c>
      <c r="EP13" s="14" t="inlineStr">
        <is>
          <t>part0</t>
        </is>
      </c>
      <c r="EQ13" s="14" t="inlineStr">
        <is>
          <t>part1</t>
        </is>
      </c>
      <c r="ER13" s="14" t="inlineStr">
        <is>
          <t>part2</t>
        </is>
      </c>
      <c r="ES13" s="14" t="inlineStr">
        <is>
          <t>part3</t>
        </is>
      </c>
      <c r="ET13" s="14" t="inlineStr">
        <is>
          <t>stable</t>
        </is>
      </c>
      <c r="EU13" s="14" t="inlineStr">
        <is>
          <t>valid</t>
        </is>
      </c>
      <c r="EV13" s="14" t="inlineStr">
        <is>
          <t>key</t>
        </is>
      </c>
    </row>
    <row r="14">
      <c r="A14" t="n">
        <v>0</v>
      </c>
      <c r="B14">
        <f>IF(AND($B$9=1,MOD(INT(A14/1),2)=1),1,0)</f>
        <v/>
      </c>
      <c r="C14">
        <f>IF(AND($C$9=1,MOD(INT(A14/2),2)=1),1,0)</f>
        <v/>
      </c>
      <c r="D14">
        <f>IF(AND($D$9=1,MOD(INT(A14/4),2)=1),1,0)</f>
        <v/>
      </c>
      <c r="E14">
        <f>IF(AND($E$9=1,MOD(INT(A14/8),2)=1),1,0)</f>
        <v/>
      </c>
      <c r="F14">
        <f>$H$4</f>
        <v/>
      </c>
      <c r="G14">
        <f>F14-M14</f>
        <v/>
      </c>
      <c r="H14">
        <f>G14-L14</f>
        <v/>
      </c>
      <c r="I14">
        <f>H14-K14</f>
        <v/>
      </c>
      <c r="J14">
        <f>IF(B14=1,0,MIN($B$6,I14))</f>
        <v/>
      </c>
      <c r="K14">
        <f>IF(C14=1,0,MIN($C$6,H14))</f>
        <v/>
      </c>
      <c r="L14">
        <f>IF(D14=1,0,MIN($D$6,G14))</f>
        <v/>
      </c>
      <c r="M14">
        <f>IF(E14=1,0,MIN($E$6,F14))</f>
        <v/>
      </c>
      <c r="N14">
        <f>I14-J14</f>
        <v/>
      </c>
      <c r="O14">
        <f>(1-B14)*$B$6+(1-C14)*$C$6+(1-D14)*$D$6+(1-E14)*$E$6</f>
        <v/>
      </c>
      <c r="P14">
        <f>IF(B14=1,0,IF(O14&lt;=0,0,IF($H$4&gt;=O14,$B$6,$H$4*$B$6/O14)))</f>
        <v/>
      </c>
      <c r="Q14">
        <f>IF(C14=1,0,IF(O14&lt;=0,0,IF($H$4&gt;=O14,$C$6,$H$4*$C$6/O14)))</f>
        <v/>
      </c>
      <c r="R14">
        <f>IF(D14=1,0,IF(O14&lt;=0,0,IF($H$4&gt;=O14,$D$6,$H$4*$D$6/O14)))</f>
        <v/>
      </c>
      <c r="S14">
        <f>IF(E14=1,0,IF(O14&lt;=0,0,IF($H$4&gt;=O14,$E$6,$H$4*$E$6/O14)))</f>
        <v/>
      </c>
      <c r="T14">
        <f>IF(O14&lt;=0,$H$4,MAX(0,$H$4-O14))</f>
        <v/>
      </c>
      <c r="U14">
        <f>IF($H$5=1,P14,J14)</f>
        <v/>
      </c>
      <c r="V14">
        <f>IF($H$5=1,Q14,K14)</f>
        <v/>
      </c>
      <c r="W14">
        <f>IF($H$5=1,R14,L14)</f>
        <v/>
      </c>
      <c r="X14">
        <f>IF($H$5=1,S14,M14)</f>
        <v/>
      </c>
      <c r="Y14">
        <f>IF($H$5=1,T14,N14)</f>
        <v/>
      </c>
      <c r="Z14">
        <f>$H$3</f>
        <v/>
      </c>
      <c r="AA14">
        <f>IF(OR(B14=1,$B$8=2,$B$8=3),$B$4,0)</f>
        <v/>
      </c>
      <c r="AB14">
        <f>IF(OR(C14=1,$C$8=2,$C$8=3),$C$4,0)</f>
        <v/>
      </c>
      <c r="AC14">
        <f>IF(OR(D14=1,$D$8=2,$D$8=3),$D$4,0)</f>
        <v/>
      </c>
      <c r="AD14">
        <f>IF(OR(E14=1,$E$8=2,$E$8=3),$E$4,0)</f>
        <v/>
      </c>
      <c r="AE14">
        <f>1E+300</f>
        <v/>
      </c>
      <c r="AF14">
        <f>IF(OR(B14=1,$B$8=2),1E+300,MAX(0,$B$7-U14))</f>
        <v/>
      </c>
      <c r="AG14">
        <f>IF(OR(C14=1,$C$8=2),1E+300,MAX(0,$C$7-V14))</f>
        <v/>
      </c>
      <c r="AH14">
        <f>IF(OR(D14=1,$D$8=2),1E+300,MAX(0,$D$7-W14))</f>
        <v/>
      </c>
      <c r="AI14">
        <f>IF(OR(E14=1,$E$8=2),1E+300,MAX(0,$E$7-X14))</f>
        <v/>
      </c>
      <c r="AJ14">
        <f>IF(Z14&gt;0,1,0)</f>
        <v/>
      </c>
      <c r="AK14">
        <f>IF(AA14&gt;0,1,0)</f>
        <v/>
      </c>
      <c r="AL14">
        <f>IF(AB14&gt;0,1,0)</f>
        <v/>
      </c>
      <c r="AM14">
        <f>IF(AC14&gt;0,1,0)</f>
        <v/>
      </c>
      <c r="AN14">
        <f>IF(AD14&gt;0,1,0)</f>
        <v/>
      </c>
      <c r="AO14">
        <f>IF(OR(FALSE,Y14&lt;=0.000001,AP14&lt;=0),1,0)</f>
        <v/>
      </c>
      <c r="AP14">
        <f>Z14*AJ14+AA14*AK14+AB14*AL14+AC14*AM14+AD14*AN14</f>
        <v/>
      </c>
      <c r="AQ14">
        <f>IF(AO14=1,0,Y14/AP14)</f>
        <v/>
      </c>
      <c r="AR14">
        <f>IF(AND(AO14=0,AJ14=1,Z14*AQ14&gt;AE14+0.000001),1,0)</f>
        <v/>
      </c>
      <c r="AS14">
        <f>IF(AND(AO14=0,AK14=1,AA14*AQ14&gt;AF14+0.000001),1,0)</f>
        <v/>
      </c>
      <c r="AT14">
        <f>IF(AND(AO14=0,AL14=1,AB14*AQ14&gt;AG14+0.000001),1,0)</f>
        <v/>
      </c>
      <c r="AU14">
        <f>IF(AND(AO14=0,AM14=1,AC14*AQ14&gt;AH14+0.000001),1,0)</f>
        <v/>
      </c>
      <c r="AV14">
        <f>IF(AND(AO14=0,AN14=1,AD14*AQ14&gt;AI14+0.000001),1,0)</f>
        <v/>
      </c>
      <c r="AW14">
        <f>IF(AR14+AS14+AT14+AU14+AV14&gt;0,1,0)</f>
        <v/>
      </c>
      <c r="AX14">
        <f>IF(AO14=1,0,IF(AW14=1,AR14*AE14,AJ14*Z14*AQ14))</f>
        <v/>
      </c>
      <c r="AY14">
        <f>IF(AO14=1,0,IF(AW14=1,AS14*AF14,AK14*AA14*AQ14))</f>
        <v/>
      </c>
      <c r="AZ14">
        <f>IF(AO14=1,0,IF(AW14=1,AT14*AG14,AL14*AB14*AQ14))</f>
        <v/>
      </c>
      <c r="BA14">
        <f>IF(AO14=1,0,IF(AW14=1,AU14*AH14,AM14*AC14*AQ14))</f>
        <v/>
      </c>
      <c r="BB14">
        <f>IF(AO14=1,0,IF(AW14=1,AV14*AI14,AN14*AD14*AQ14))</f>
        <v/>
      </c>
      <c r="BC14">
        <f>IF(AO14=1,Y14,IF(AW14=1,Y14-(AR14*AE14+AS14*AF14+AT14*AG14+AU14*AH14+AV14*AI14),0))</f>
        <v/>
      </c>
      <c r="BD14">
        <f>IF(AND(AJ14=1,AR14=0),1,0)</f>
        <v/>
      </c>
      <c r="BE14">
        <f>IF(AND(AK14=1,AS14=0),1,0)</f>
        <v/>
      </c>
      <c r="BF14">
        <f>IF(AND(AL14=1,AT14=0),1,0)</f>
        <v/>
      </c>
      <c r="BG14">
        <f>IF(AND(AM14=1,AU14=0),1,0)</f>
        <v/>
      </c>
      <c r="BH14">
        <f>IF(AND(AN14=1,AV14=0),1,0)</f>
        <v/>
      </c>
      <c r="BI14">
        <f>IF(OR(OR(AO14=1,AW14=0),BC14&lt;=0.000001,BJ14&lt;=0),1,0)</f>
        <v/>
      </c>
      <c r="BJ14">
        <f>Z14*BD14+AA14*BE14+AB14*BF14+AC14*BG14+AD14*BH14</f>
        <v/>
      </c>
      <c r="BK14">
        <f>IF(BI14=1,0,BC14/BJ14)</f>
        <v/>
      </c>
      <c r="BL14">
        <f>IF(AND(BI14=0,BD14=1,Z14*BK14&gt;AE14+0.000001),1,0)</f>
        <v/>
      </c>
      <c r="BM14">
        <f>IF(AND(BI14=0,BE14=1,AA14*BK14&gt;AF14+0.000001),1,0)</f>
        <v/>
      </c>
      <c r="BN14">
        <f>IF(AND(BI14=0,BF14=1,AB14*BK14&gt;AG14+0.000001),1,0)</f>
        <v/>
      </c>
      <c r="BO14">
        <f>IF(AND(BI14=0,BG14=1,AC14*BK14&gt;AH14+0.000001),1,0)</f>
        <v/>
      </c>
      <c r="BP14">
        <f>IF(AND(BI14=0,BH14=1,AD14*BK14&gt;AI14+0.000001),1,0)</f>
        <v/>
      </c>
      <c r="BQ14">
        <f>IF(BL14+BM14+BN14+BO14+BP14&gt;0,1,0)</f>
        <v/>
      </c>
      <c r="BR14">
        <f>IF(BI14=1,0,IF(BQ14=1,BL14*AE14,BD14*Z14*BK14))</f>
        <v/>
      </c>
      <c r="BS14">
        <f>IF(BI14=1,0,IF(BQ14=1,BM14*AF14,BE14*AA14*BK14))</f>
        <v/>
      </c>
      <c r="BT14">
        <f>IF(BI14=1,0,IF(BQ14=1,BN14*AG14,BF14*AB14*BK14))</f>
        <v/>
      </c>
      <c r="BU14">
        <f>IF(BI14=1,0,IF(BQ14=1,BO14*AH14,BG14*AC14*BK14))</f>
        <v/>
      </c>
      <c r="BV14">
        <f>IF(BI14=1,0,IF(BQ14=1,BP14*AI14,BH14*AD14*BK14))</f>
        <v/>
      </c>
      <c r="BW14">
        <f>IF(BI14=1,BC14,IF(BQ14=1,BC14-(BL14*AE14+BM14*AF14+BN14*AG14+BO14*AH14+BP14*AI14),0))</f>
        <v/>
      </c>
      <c r="BX14">
        <f>IF(AND(BD14=1,BL14=0),1,0)</f>
        <v/>
      </c>
      <c r="BY14">
        <f>IF(AND(BE14=1,BM14=0),1,0)</f>
        <v/>
      </c>
      <c r="BZ14">
        <f>IF(AND(BF14=1,BN14=0),1,0)</f>
        <v/>
      </c>
      <c r="CA14">
        <f>IF(AND(BG14=1,BO14=0),1,0)</f>
        <v/>
      </c>
      <c r="CB14">
        <f>IF(AND(BH14=1,BP14=0),1,0)</f>
        <v/>
      </c>
      <c r="CC14">
        <f>IF(OR(OR(BI14=1,BQ14=0),BW14&lt;=0.000001,CD14&lt;=0),1,0)</f>
        <v/>
      </c>
      <c r="CD14">
        <f>Z14*BX14+AA14*BY14+AB14*BZ14+AC14*CA14+AD14*CB14</f>
        <v/>
      </c>
      <c r="CE14">
        <f>IF(CC14=1,0,BW14/CD14)</f>
        <v/>
      </c>
      <c r="CF14">
        <f>IF(AND(CC14=0,BX14=1,Z14*CE14&gt;AE14+0.000001),1,0)</f>
        <v/>
      </c>
      <c r="CG14">
        <f>IF(AND(CC14=0,BY14=1,AA14*CE14&gt;AF14+0.000001),1,0)</f>
        <v/>
      </c>
      <c r="CH14">
        <f>IF(AND(CC14=0,BZ14=1,AB14*CE14&gt;AG14+0.000001),1,0)</f>
        <v/>
      </c>
      <c r="CI14">
        <f>IF(AND(CC14=0,CA14=1,AC14*CE14&gt;AH14+0.000001),1,0)</f>
        <v/>
      </c>
      <c r="CJ14">
        <f>IF(AND(CC14=0,CB14=1,AD14*CE14&gt;AI14+0.000001),1,0)</f>
        <v/>
      </c>
      <c r="CK14">
        <f>IF(CF14+CG14+CH14+CI14+CJ14&gt;0,1,0)</f>
        <v/>
      </c>
      <c r="CL14">
        <f>IF(CC14=1,0,IF(CK14=1,CF14*AE14,BX14*Z14*CE14))</f>
        <v/>
      </c>
      <c r="CM14">
        <f>IF(CC14=1,0,IF(CK14=1,CG14*AF14,BY14*AA14*CE14))</f>
        <v/>
      </c>
      <c r="CN14">
        <f>IF(CC14=1,0,IF(CK14=1,CH14*AG14,BZ14*AB14*CE14))</f>
        <v/>
      </c>
      <c r="CO14">
        <f>IF(CC14=1,0,IF(CK14=1,CI14*AH14,CA14*AC14*CE14))</f>
        <v/>
      </c>
      <c r="CP14">
        <f>IF(CC14=1,0,IF(CK14=1,CJ14*AI14,CB14*AD14*CE14))</f>
        <v/>
      </c>
      <c r="CQ14">
        <f>IF(CC14=1,BW14,IF(CK14=1,BW14-(CF14*AE14+CG14*AF14+CH14*AG14+CI14*AH14+CJ14*AI14),0))</f>
        <v/>
      </c>
      <c r="CR14">
        <f>IF(AND(BX14=1,CF14=0),1,0)</f>
        <v/>
      </c>
      <c r="CS14">
        <f>IF(AND(BY14=1,CG14=0),1,0)</f>
        <v/>
      </c>
      <c r="CT14">
        <f>IF(AND(BZ14=1,CH14=0),1,0)</f>
        <v/>
      </c>
      <c r="CU14">
        <f>IF(AND(CA14=1,CI14=0),1,0)</f>
        <v/>
      </c>
      <c r="CV14">
        <f>IF(AND(CB14=1,CJ14=0),1,0)</f>
        <v/>
      </c>
      <c r="CW14">
        <f>IF(OR(OR(CC14=1,CK14=0),CQ14&lt;=0.000001,CX14&lt;=0),1,0)</f>
        <v/>
      </c>
      <c r="CX14">
        <f>Z14*CR14+AA14*CS14+AB14*CT14+AC14*CU14+AD14*CV14</f>
        <v/>
      </c>
      <c r="CY14">
        <f>IF(CW14=1,0,CQ14/CX14)</f>
        <v/>
      </c>
      <c r="CZ14">
        <f>IF(AND(CW14=0,CR14=1,Z14*CY14&gt;AE14+0.000001),1,0)</f>
        <v/>
      </c>
      <c r="DA14">
        <f>IF(AND(CW14=0,CS14=1,AA14*CY14&gt;AF14+0.000001),1,0)</f>
        <v/>
      </c>
      <c r="DB14">
        <f>IF(AND(CW14=0,CT14=1,AB14*CY14&gt;AG14+0.000001),1,0)</f>
        <v/>
      </c>
      <c r="DC14">
        <f>IF(AND(CW14=0,CU14=1,AC14*CY14&gt;AH14+0.000001),1,0)</f>
        <v/>
      </c>
      <c r="DD14">
        <f>IF(AND(CW14=0,CV14=1,AD14*CY14&gt;AI14+0.000001),1,0)</f>
        <v/>
      </c>
      <c r="DE14">
        <f>IF(CZ14+DA14+DB14+DC14+DD14&gt;0,1,0)</f>
        <v/>
      </c>
      <c r="DF14">
        <f>IF(CW14=1,0,IF(DE14=1,CZ14*AE14,CR14*Z14*CY14))</f>
        <v/>
      </c>
      <c r="DG14">
        <f>IF(CW14=1,0,IF(DE14=1,DA14*AF14,CS14*AA14*CY14))</f>
        <v/>
      </c>
      <c r="DH14">
        <f>IF(CW14=1,0,IF(DE14=1,DB14*AG14,CT14*AB14*CY14))</f>
        <v/>
      </c>
      <c r="DI14">
        <f>IF(CW14=1,0,IF(DE14=1,DC14*AH14,CU14*AC14*CY14))</f>
        <v/>
      </c>
      <c r="DJ14">
        <f>IF(CW14=1,0,IF(DE14=1,DD14*AI14,CV14*AD14*CY14))</f>
        <v/>
      </c>
      <c r="DK14">
        <f>IF(CW14=1,CQ14,IF(DE14=1,CQ14-(CZ14*AE14+DA14*AF14+DB14*AG14+DC14*AH14+DD14*AI14),0))</f>
        <v/>
      </c>
      <c r="DL14">
        <f>IF(AND(CR14=1,CZ14=0),1,0)</f>
        <v/>
      </c>
      <c r="DM14">
        <f>IF(AND(CS14=1,DA14=0),1,0)</f>
        <v/>
      </c>
      <c r="DN14">
        <f>IF(AND(CT14=1,DB14=0),1,0)</f>
        <v/>
      </c>
      <c r="DO14">
        <f>IF(AND(CU14=1,DC14=0),1,0)</f>
        <v/>
      </c>
      <c r="DP14">
        <f>IF(AND(CV14=1,DD14=0),1,0)</f>
        <v/>
      </c>
      <c r="DQ14">
        <f>IF(OR(OR(CW14=1,DE14=0),DK14&lt;=0.000001,DR14&lt;=0),1,0)</f>
        <v/>
      </c>
      <c r="DR14">
        <f>Z14*DL14+AA14*DM14+AB14*DN14+AC14*DO14+AD14*DP14</f>
        <v/>
      </c>
      <c r="DS14">
        <f>IF(DQ14=1,0,DK14/DR14)</f>
        <v/>
      </c>
      <c r="DT14">
        <f>IF(AND(DQ14=0,DL14=1,Z14*DS14&gt;AE14+0.000001),1,0)</f>
        <v/>
      </c>
      <c r="DU14">
        <f>IF(AND(DQ14=0,DM14=1,AA14*DS14&gt;AF14+0.000001),1,0)</f>
        <v/>
      </c>
      <c r="DV14">
        <f>IF(AND(DQ14=0,DN14=1,AB14*DS14&gt;AG14+0.000001),1,0)</f>
        <v/>
      </c>
      <c r="DW14">
        <f>IF(AND(DQ14=0,DO14=1,AC14*DS14&gt;AH14+0.000001),1,0)</f>
        <v/>
      </c>
      <c r="DX14">
        <f>IF(AND(DQ14=0,DP14=1,AD14*DS14&gt;AI14+0.000001),1,0)</f>
        <v/>
      </c>
      <c r="DY14">
        <f>IF(DT14+DU14+DV14+DW14+DX14&gt;0,1,0)</f>
        <v/>
      </c>
      <c r="DZ14">
        <f>IF(DQ14=1,0,IF(DY14=1,DT14*AE14,DL14*Z14*DS14))</f>
        <v/>
      </c>
      <c r="EA14">
        <f>IF(DQ14=1,0,IF(DY14=1,DU14*AF14,DM14*AA14*DS14))</f>
        <v/>
      </c>
      <c r="EB14">
        <f>IF(DQ14=1,0,IF(DY14=1,DV14*AG14,DN14*AB14*DS14))</f>
        <v/>
      </c>
      <c r="EC14">
        <f>IF(DQ14=1,0,IF(DY14=1,DW14*AH14,DO14*AC14*DS14))</f>
        <v/>
      </c>
      <c r="ED14">
        <f>IF(DQ14=1,0,IF(DY14=1,DX14*AI14,DP14*AD14*DS14))</f>
        <v/>
      </c>
      <c r="EE14">
        <f>IF(DQ14=1,DK14,IF(DY14=1,DK14-(DT14*AE14+DU14*AF14+DV14*AG14+DW14*AH14+DX14*AI14),0))</f>
        <v/>
      </c>
      <c r="EF14">
        <f>IF(AND(DL14=1,DT14=0),1,0)</f>
        <v/>
      </c>
      <c r="EG14">
        <f>IF(AND(DM14=1,DU14=0),1,0)</f>
        <v/>
      </c>
      <c r="EH14">
        <f>IF(AND(DN14=1,DV14=0),1,0)</f>
        <v/>
      </c>
      <c r="EI14">
        <f>IF(AND(DO14=1,DW14=0),1,0)</f>
        <v/>
      </c>
      <c r="EJ14">
        <f>IF(AND(DP14=1,DX14=0),1,0)</f>
        <v/>
      </c>
      <c r="EK14">
        <f>AX14+BR14+CL14+DF14+DZ14</f>
        <v/>
      </c>
      <c r="EL14">
        <f>U14+EP14</f>
        <v/>
      </c>
      <c r="EM14">
        <f>V14+EQ14</f>
        <v/>
      </c>
      <c r="EN14">
        <f>W14+ER14</f>
        <v/>
      </c>
      <c r="EO14">
        <f>X14+ES14</f>
        <v/>
      </c>
      <c r="EP14">
        <f>AY14+BS14+CM14+DG14+EA14</f>
        <v/>
      </c>
      <c r="EQ14">
        <f>AZ14+BT14+CN14+DH14+EB14</f>
        <v/>
      </c>
      <c r="ER14">
        <f>BA14+BU14+CO14+DI14+EC14</f>
        <v/>
      </c>
      <c r="ES14">
        <f>BB14+BV14+CP14+DJ14+ED14</f>
        <v/>
      </c>
      <c r="ET14">
        <f>IF(AND(OR($B$9=0,INDEX($EL$14:$EL$29,2)&lt;=EL14+0.000001),OR($C$9=0,INDEX($EM$14:$EM$29,3)&lt;=EM14+0.000001),OR($D$9=0,INDEX($EN$14:$EN$29,5)&lt;=EN14+0.000001),OR($E$9=0,INDEX($EO$14:$EO$29,9)&lt;=EO14+0.000001)),1,0)</f>
        <v/>
      </c>
      <c r="EU14">
        <f>IF(AND(OR($B$9=1,MOD(INT(A14/1),2)=0),OR($C$9=1,MOD(INT(A14/2),2)=0),OR($D$9=1,MOD(INT(A14/4),2)=0),OR($E$9=1,MOD(INT(A14/8),2)=0)),1,0)</f>
        <v/>
      </c>
      <c r="EV14">
        <f>IF(AND(ET14=1,EU14=1),(MOD(INT(A14/1),2)+MOD(INT(A14/2),2)+MOD(INT(A14/4),2)+MOD(INT(A14/8),2))*100+A14,"")</f>
        <v/>
      </c>
    </row>
    <row r="15">
      <c r="A15" t="n">
        <v>1</v>
      </c>
      <c r="B15">
        <f>IF(AND($B$9=1,MOD(INT(A15/1),2)=1),1,0)</f>
        <v/>
      </c>
      <c r="C15">
        <f>IF(AND($C$9=1,MOD(INT(A15/2),2)=1),1,0)</f>
        <v/>
      </c>
      <c r="D15">
        <f>IF(AND($D$9=1,MOD(INT(A15/4),2)=1),1,0)</f>
        <v/>
      </c>
      <c r="E15">
        <f>IF(AND($E$9=1,MOD(INT(A15/8),2)=1),1,0)</f>
        <v/>
      </c>
      <c r="F15">
        <f>$H$4</f>
        <v/>
      </c>
      <c r="G15">
        <f>F15-M15</f>
        <v/>
      </c>
      <c r="H15">
        <f>G15-L15</f>
        <v/>
      </c>
      <c r="I15">
        <f>H15-K15</f>
        <v/>
      </c>
      <c r="J15">
        <f>IF(B15=1,0,MIN($B$6,I15))</f>
        <v/>
      </c>
      <c r="K15">
        <f>IF(C15=1,0,MIN($C$6,H15))</f>
        <v/>
      </c>
      <c r="L15">
        <f>IF(D15=1,0,MIN($D$6,G15))</f>
        <v/>
      </c>
      <c r="M15">
        <f>IF(E15=1,0,MIN($E$6,F15))</f>
        <v/>
      </c>
      <c r="N15">
        <f>I15-J15</f>
        <v/>
      </c>
      <c r="O15">
        <f>(1-B15)*$B$6+(1-C15)*$C$6+(1-D15)*$D$6+(1-E15)*$E$6</f>
        <v/>
      </c>
      <c r="P15">
        <f>IF(B15=1,0,IF(O15&lt;=0,0,IF($H$4&gt;=O15,$B$6,$H$4*$B$6/O15)))</f>
        <v/>
      </c>
      <c r="Q15">
        <f>IF(C15=1,0,IF(O15&lt;=0,0,IF($H$4&gt;=O15,$C$6,$H$4*$C$6/O15)))</f>
        <v/>
      </c>
      <c r="R15">
        <f>IF(D15=1,0,IF(O15&lt;=0,0,IF($H$4&gt;=O15,$D$6,$H$4*$D$6/O15)))</f>
        <v/>
      </c>
      <c r="S15">
        <f>IF(E15=1,0,IF(O15&lt;=0,0,IF($H$4&gt;=O15,$E$6,$H$4*$E$6/O15)))</f>
        <v/>
      </c>
      <c r="T15">
        <f>IF(O15&lt;=0,$H$4,MAX(0,$H$4-O15))</f>
        <v/>
      </c>
      <c r="U15">
        <f>IF($H$5=1,P15,J15)</f>
        <v/>
      </c>
      <c r="V15">
        <f>IF($H$5=1,Q15,K15)</f>
        <v/>
      </c>
      <c r="W15">
        <f>IF($H$5=1,R15,L15)</f>
        <v/>
      </c>
      <c r="X15">
        <f>IF($H$5=1,S15,M15)</f>
        <v/>
      </c>
      <c r="Y15">
        <f>IF($H$5=1,T15,N15)</f>
        <v/>
      </c>
      <c r="Z15">
        <f>$H$3</f>
        <v/>
      </c>
      <c r="AA15">
        <f>IF(OR(B15=1,$B$8=2,$B$8=3),$B$4,0)</f>
        <v/>
      </c>
      <c r="AB15">
        <f>IF(OR(C15=1,$C$8=2,$C$8=3),$C$4,0)</f>
        <v/>
      </c>
      <c r="AC15">
        <f>IF(OR(D15=1,$D$8=2,$D$8=3),$D$4,0)</f>
        <v/>
      </c>
      <c r="AD15">
        <f>IF(OR(E15=1,$E$8=2,$E$8=3),$E$4,0)</f>
        <v/>
      </c>
      <c r="AE15">
        <f>1E+300</f>
        <v/>
      </c>
      <c r="AF15">
        <f>IF(OR(B15=1,$B$8=2),1E+300,MAX(0,$B$7-U15))</f>
        <v/>
      </c>
      <c r="AG15">
        <f>IF(OR(C15=1,$C$8=2),1E+300,MAX(0,$C$7-V15))</f>
        <v/>
      </c>
      <c r="AH15">
        <f>IF(OR(D15=1,$D$8=2),1E+300,MAX(0,$D$7-W15))</f>
        <v/>
      </c>
      <c r="AI15">
        <f>IF(OR(E15=1,$E$8=2),1E+300,MAX(0,$E$7-X15))</f>
        <v/>
      </c>
      <c r="AJ15">
        <f>IF(Z15&gt;0,1,0)</f>
        <v/>
      </c>
      <c r="AK15">
        <f>IF(AA15&gt;0,1,0)</f>
        <v/>
      </c>
      <c r="AL15">
        <f>IF(AB15&gt;0,1,0)</f>
        <v/>
      </c>
      <c r="AM15">
        <f>IF(AC15&gt;0,1,0)</f>
        <v/>
      </c>
      <c r="AN15">
        <f>IF(AD15&gt;0,1,0)</f>
        <v/>
      </c>
      <c r="AO15">
        <f>IF(OR(FALSE,Y15&lt;=0.000001,AP15&lt;=0),1,0)</f>
        <v/>
      </c>
      <c r="AP15">
        <f>Z15*AJ15+AA15*AK15+AB15*AL15+AC15*AM15+AD15*AN15</f>
        <v/>
      </c>
      <c r="AQ15">
        <f>IF(AO15=1,0,Y15/AP15)</f>
        <v/>
      </c>
      <c r="AR15">
        <f>IF(AND(AO15=0,AJ15=1,Z15*AQ15&gt;AE15+0.000001),1,0)</f>
        <v/>
      </c>
      <c r="AS15">
        <f>IF(AND(AO15=0,AK15=1,AA15*AQ15&gt;AF15+0.000001),1,0)</f>
        <v/>
      </c>
      <c r="AT15">
        <f>IF(AND(AO15=0,AL15=1,AB15*AQ15&gt;AG15+0.000001),1,0)</f>
        <v/>
      </c>
      <c r="AU15">
        <f>IF(AND(AO15=0,AM15=1,AC15*AQ15&gt;AH15+0.000001),1,0)</f>
        <v/>
      </c>
      <c r="AV15">
        <f>IF(AND(AO15=0,AN15=1,AD15*AQ15&gt;AI15+0.000001),1,0)</f>
        <v/>
      </c>
      <c r="AW15">
        <f>IF(AR15+AS15+AT15+AU15+AV15&gt;0,1,0)</f>
        <v/>
      </c>
      <c r="AX15">
        <f>IF(AO15=1,0,IF(AW15=1,AR15*AE15,AJ15*Z15*AQ15))</f>
        <v/>
      </c>
      <c r="AY15">
        <f>IF(AO15=1,0,IF(AW15=1,AS15*AF15,AK15*AA15*AQ15))</f>
        <v/>
      </c>
      <c r="AZ15">
        <f>IF(AO15=1,0,IF(AW15=1,AT15*AG15,AL15*AB15*AQ15))</f>
        <v/>
      </c>
      <c r="BA15">
        <f>IF(AO15=1,0,IF(AW15=1,AU15*AH15,AM15*AC15*AQ15))</f>
        <v/>
      </c>
      <c r="BB15">
        <f>IF(AO15=1,0,IF(AW15=1,AV15*AI15,AN15*AD15*AQ15))</f>
        <v/>
      </c>
      <c r="BC15">
        <f>IF(AO15=1,Y15,IF(AW15=1,Y15-(AR15*AE15+AS15*AF15+AT15*AG15+AU15*AH15+AV15*AI15),0))</f>
        <v/>
      </c>
      <c r="BD15">
        <f>IF(AND(AJ15=1,AR15=0),1,0)</f>
        <v/>
      </c>
      <c r="BE15">
        <f>IF(AND(AK15=1,AS15=0),1,0)</f>
        <v/>
      </c>
      <c r="BF15">
        <f>IF(AND(AL15=1,AT15=0),1,0)</f>
        <v/>
      </c>
      <c r="BG15">
        <f>IF(AND(AM15=1,AU15=0),1,0)</f>
        <v/>
      </c>
      <c r="BH15">
        <f>IF(AND(AN15=1,AV15=0),1,0)</f>
        <v/>
      </c>
      <c r="BI15">
        <f>IF(OR(OR(AO15=1,AW15=0),BC15&lt;=0.000001,BJ15&lt;=0),1,0)</f>
        <v/>
      </c>
      <c r="BJ15">
        <f>Z15*BD15+AA15*BE15+AB15*BF15+AC15*BG15+AD15*BH15</f>
        <v/>
      </c>
      <c r="BK15">
        <f>IF(BI15=1,0,BC15/BJ15)</f>
        <v/>
      </c>
      <c r="BL15">
        <f>IF(AND(BI15=0,BD15=1,Z15*BK15&gt;AE15+0.000001),1,0)</f>
        <v/>
      </c>
      <c r="BM15">
        <f>IF(AND(BI15=0,BE15=1,AA15*BK15&gt;AF15+0.000001),1,0)</f>
        <v/>
      </c>
      <c r="BN15">
        <f>IF(AND(BI15=0,BF15=1,AB15*BK15&gt;AG15+0.000001),1,0)</f>
        <v/>
      </c>
      <c r="BO15">
        <f>IF(AND(BI15=0,BG15=1,AC15*BK15&gt;AH15+0.000001),1,0)</f>
        <v/>
      </c>
      <c r="BP15">
        <f>IF(AND(BI15=0,BH15=1,AD15*BK15&gt;AI15+0.000001),1,0)</f>
        <v/>
      </c>
      <c r="BQ15">
        <f>IF(BL15+BM15+BN15+BO15+BP15&gt;0,1,0)</f>
        <v/>
      </c>
      <c r="BR15">
        <f>IF(BI15=1,0,IF(BQ15=1,BL15*AE15,BD15*Z15*BK15))</f>
        <v/>
      </c>
      <c r="BS15">
        <f>IF(BI15=1,0,IF(BQ15=1,BM15*AF15,BE15*AA15*BK15))</f>
        <v/>
      </c>
      <c r="BT15">
        <f>IF(BI15=1,0,IF(BQ15=1,BN15*AG15,BF15*AB15*BK15))</f>
        <v/>
      </c>
      <c r="BU15">
        <f>IF(BI15=1,0,IF(BQ15=1,BO15*AH15,BG15*AC15*BK15))</f>
        <v/>
      </c>
      <c r="BV15">
        <f>IF(BI15=1,0,IF(BQ15=1,BP15*AI15,BH15*AD15*BK15))</f>
        <v/>
      </c>
      <c r="BW15">
        <f>IF(BI15=1,BC15,IF(BQ15=1,BC15-(BL15*AE15+BM15*AF15+BN15*AG15+BO15*AH15+BP15*AI15),0))</f>
        <v/>
      </c>
      <c r="BX15">
        <f>IF(AND(BD15=1,BL15=0),1,0)</f>
        <v/>
      </c>
      <c r="BY15">
        <f>IF(AND(BE15=1,BM15=0),1,0)</f>
        <v/>
      </c>
      <c r="BZ15">
        <f>IF(AND(BF15=1,BN15=0),1,0)</f>
        <v/>
      </c>
      <c r="CA15">
        <f>IF(AND(BG15=1,BO15=0),1,0)</f>
        <v/>
      </c>
      <c r="CB15">
        <f>IF(AND(BH15=1,BP15=0),1,0)</f>
        <v/>
      </c>
      <c r="CC15">
        <f>IF(OR(OR(BI15=1,BQ15=0),BW15&lt;=0.000001,CD15&lt;=0),1,0)</f>
        <v/>
      </c>
      <c r="CD15">
        <f>Z15*BX15+AA15*BY15+AB15*BZ15+AC15*CA15+AD15*CB15</f>
        <v/>
      </c>
      <c r="CE15">
        <f>IF(CC15=1,0,BW15/CD15)</f>
        <v/>
      </c>
      <c r="CF15">
        <f>IF(AND(CC15=0,BX15=1,Z15*CE15&gt;AE15+0.000001),1,0)</f>
        <v/>
      </c>
      <c r="CG15">
        <f>IF(AND(CC15=0,BY15=1,AA15*CE15&gt;AF15+0.000001),1,0)</f>
        <v/>
      </c>
      <c r="CH15">
        <f>IF(AND(CC15=0,BZ15=1,AB15*CE15&gt;AG15+0.000001),1,0)</f>
        <v/>
      </c>
      <c r="CI15">
        <f>IF(AND(CC15=0,CA15=1,AC15*CE15&gt;AH15+0.000001),1,0)</f>
        <v/>
      </c>
      <c r="CJ15">
        <f>IF(AND(CC15=0,CB15=1,AD15*CE15&gt;AI15+0.000001),1,0)</f>
        <v/>
      </c>
      <c r="CK15">
        <f>IF(CF15+CG15+CH15+CI15+CJ15&gt;0,1,0)</f>
        <v/>
      </c>
      <c r="CL15">
        <f>IF(CC15=1,0,IF(CK15=1,CF15*AE15,BX15*Z15*CE15))</f>
        <v/>
      </c>
      <c r="CM15">
        <f>IF(CC15=1,0,IF(CK15=1,CG15*AF15,BY15*AA15*CE15))</f>
        <v/>
      </c>
      <c r="CN15">
        <f>IF(CC15=1,0,IF(CK15=1,CH15*AG15,BZ15*AB15*CE15))</f>
        <v/>
      </c>
      <c r="CO15">
        <f>IF(CC15=1,0,IF(CK15=1,CI15*AH15,CA15*AC15*CE15))</f>
        <v/>
      </c>
      <c r="CP15">
        <f>IF(CC15=1,0,IF(CK15=1,CJ15*AI15,CB15*AD15*CE15))</f>
        <v/>
      </c>
      <c r="CQ15">
        <f>IF(CC15=1,BW15,IF(CK15=1,BW15-(CF15*AE15+CG15*AF15+CH15*AG15+CI15*AH15+CJ15*AI15),0))</f>
        <v/>
      </c>
      <c r="CR15">
        <f>IF(AND(BX15=1,CF15=0),1,0)</f>
        <v/>
      </c>
      <c r="CS15">
        <f>IF(AND(BY15=1,CG15=0),1,0)</f>
        <v/>
      </c>
      <c r="CT15">
        <f>IF(AND(BZ15=1,CH15=0),1,0)</f>
        <v/>
      </c>
      <c r="CU15">
        <f>IF(AND(CA15=1,CI15=0),1,0)</f>
        <v/>
      </c>
      <c r="CV15">
        <f>IF(AND(CB15=1,CJ15=0),1,0)</f>
        <v/>
      </c>
      <c r="CW15">
        <f>IF(OR(OR(CC15=1,CK15=0),CQ15&lt;=0.000001,CX15&lt;=0),1,0)</f>
        <v/>
      </c>
      <c r="CX15">
        <f>Z15*CR15+AA15*CS15+AB15*CT15+AC15*CU15+AD15*CV15</f>
        <v/>
      </c>
      <c r="CY15">
        <f>IF(CW15=1,0,CQ15/CX15)</f>
        <v/>
      </c>
      <c r="CZ15">
        <f>IF(AND(CW15=0,CR15=1,Z15*CY15&gt;AE15+0.000001),1,0)</f>
        <v/>
      </c>
      <c r="DA15">
        <f>IF(AND(CW15=0,CS15=1,AA15*CY15&gt;AF15+0.000001),1,0)</f>
        <v/>
      </c>
      <c r="DB15">
        <f>IF(AND(CW15=0,CT15=1,AB15*CY15&gt;AG15+0.000001),1,0)</f>
        <v/>
      </c>
      <c r="DC15">
        <f>IF(AND(CW15=0,CU15=1,AC15*CY15&gt;AH15+0.000001),1,0)</f>
        <v/>
      </c>
      <c r="DD15">
        <f>IF(AND(CW15=0,CV15=1,AD15*CY15&gt;AI15+0.000001),1,0)</f>
        <v/>
      </c>
      <c r="DE15">
        <f>IF(CZ15+DA15+DB15+DC15+DD15&gt;0,1,0)</f>
        <v/>
      </c>
      <c r="DF15">
        <f>IF(CW15=1,0,IF(DE15=1,CZ15*AE15,CR15*Z15*CY15))</f>
        <v/>
      </c>
      <c r="DG15">
        <f>IF(CW15=1,0,IF(DE15=1,DA15*AF15,CS15*AA15*CY15))</f>
        <v/>
      </c>
      <c r="DH15">
        <f>IF(CW15=1,0,IF(DE15=1,DB15*AG15,CT15*AB15*CY15))</f>
        <v/>
      </c>
      <c r="DI15">
        <f>IF(CW15=1,0,IF(DE15=1,DC15*AH15,CU15*AC15*CY15))</f>
        <v/>
      </c>
      <c r="DJ15">
        <f>IF(CW15=1,0,IF(DE15=1,DD15*AI15,CV15*AD15*CY15))</f>
        <v/>
      </c>
      <c r="DK15">
        <f>IF(CW15=1,CQ15,IF(DE15=1,CQ15-(CZ15*AE15+DA15*AF15+DB15*AG15+DC15*AH15+DD15*AI15),0))</f>
        <v/>
      </c>
      <c r="DL15">
        <f>IF(AND(CR15=1,CZ15=0),1,0)</f>
        <v/>
      </c>
      <c r="DM15">
        <f>IF(AND(CS15=1,DA15=0),1,0)</f>
        <v/>
      </c>
      <c r="DN15">
        <f>IF(AND(CT15=1,DB15=0),1,0)</f>
        <v/>
      </c>
      <c r="DO15">
        <f>IF(AND(CU15=1,DC15=0),1,0)</f>
        <v/>
      </c>
      <c r="DP15">
        <f>IF(AND(CV15=1,DD15=0),1,0)</f>
        <v/>
      </c>
      <c r="DQ15">
        <f>IF(OR(OR(CW15=1,DE15=0),DK15&lt;=0.000001,DR15&lt;=0),1,0)</f>
        <v/>
      </c>
      <c r="DR15">
        <f>Z15*DL15+AA15*DM15+AB15*DN15+AC15*DO15+AD15*DP15</f>
        <v/>
      </c>
      <c r="DS15">
        <f>IF(DQ15=1,0,DK15/DR15)</f>
        <v/>
      </c>
      <c r="DT15">
        <f>IF(AND(DQ15=0,DL15=1,Z15*DS15&gt;AE15+0.000001),1,0)</f>
        <v/>
      </c>
      <c r="DU15">
        <f>IF(AND(DQ15=0,DM15=1,AA15*DS15&gt;AF15+0.000001),1,0)</f>
        <v/>
      </c>
      <c r="DV15">
        <f>IF(AND(DQ15=0,DN15=1,AB15*DS15&gt;AG15+0.000001),1,0)</f>
        <v/>
      </c>
      <c r="DW15">
        <f>IF(AND(DQ15=0,DO15=1,AC15*DS15&gt;AH15+0.000001),1,0)</f>
        <v/>
      </c>
      <c r="DX15">
        <f>IF(AND(DQ15=0,DP15=1,AD15*DS15&gt;AI15+0.000001),1,0)</f>
        <v/>
      </c>
      <c r="DY15">
        <f>IF(DT15+DU15+DV15+DW15+DX15&gt;0,1,0)</f>
        <v/>
      </c>
      <c r="DZ15">
        <f>IF(DQ15=1,0,IF(DY15=1,DT15*AE15,DL15*Z15*DS15))</f>
        <v/>
      </c>
      <c r="EA15">
        <f>IF(DQ15=1,0,IF(DY15=1,DU15*AF15,DM15*AA15*DS15))</f>
        <v/>
      </c>
      <c r="EB15">
        <f>IF(DQ15=1,0,IF(DY15=1,DV15*AG15,DN15*AB15*DS15))</f>
        <v/>
      </c>
      <c r="EC15">
        <f>IF(DQ15=1,0,IF(DY15=1,DW15*AH15,DO15*AC15*DS15))</f>
        <v/>
      </c>
      <c r="ED15">
        <f>IF(DQ15=1,0,IF(DY15=1,DX15*AI15,DP15*AD15*DS15))</f>
        <v/>
      </c>
      <c r="EE15">
        <f>IF(DQ15=1,DK15,IF(DY15=1,DK15-(DT15*AE15+DU15*AF15+DV15*AG15+DW15*AH15+DX15*AI15),0))</f>
        <v/>
      </c>
      <c r="EF15">
        <f>IF(AND(DL15=1,DT15=0),1,0)</f>
        <v/>
      </c>
      <c r="EG15">
        <f>IF(AND(DM15=1,DU15=0),1,0)</f>
        <v/>
      </c>
      <c r="EH15">
        <f>IF(AND(DN15=1,DV15=0),1,0)</f>
        <v/>
      </c>
      <c r="EI15">
        <f>IF(AND(DO15=1,DW15=0),1,0)</f>
        <v/>
      </c>
      <c r="EJ15">
        <f>IF(AND(DP15=1,DX15=0),1,0)</f>
        <v/>
      </c>
      <c r="EK15">
        <f>AX15+BR15+CL15+DF15+DZ15</f>
        <v/>
      </c>
      <c r="EL15">
        <f>U15+EP15</f>
        <v/>
      </c>
      <c r="EM15">
        <f>V15+EQ15</f>
        <v/>
      </c>
      <c r="EN15">
        <f>W15+ER15</f>
        <v/>
      </c>
      <c r="EO15">
        <f>X15+ES15</f>
        <v/>
      </c>
      <c r="EP15">
        <f>AY15+BS15+CM15+DG15+EA15</f>
        <v/>
      </c>
      <c r="EQ15">
        <f>AZ15+BT15+CN15+DH15+EB15</f>
        <v/>
      </c>
      <c r="ER15">
        <f>BA15+BU15+CO15+DI15+EC15</f>
        <v/>
      </c>
      <c r="ES15">
        <f>BB15+BV15+CP15+DJ15+ED15</f>
        <v/>
      </c>
      <c r="ET15">
        <f>IF(AND(OR($B$9=0,INDEX($EL$14:$EL$29,1)&lt;=EL15+0.000001),OR($C$9=0,INDEX($EM$14:$EM$29,4)&lt;=EM15+0.000001),OR($D$9=0,INDEX($EN$14:$EN$29,6)&lt;=EN15+0.000001),OR($E$9=0,INDEX($EO$14:$EO$29,10)&lt;=EO15+0.000001)),1,0)</f>
        <v/>
      </c>
      <c r="EU15">
        <f>IF(AND(OR($B$9=1,MOD(INT(A15/1),2)=0),OR($C$9=1,MOD(INT(A15/2),2)=0),OR($D$9=1,MOD(INT(A15/4),2)=0),OR($E$9=1,MOD(INT(A15/8),2)=0)),1,0)</f>
        <v/>
      </c>
      <c r="EV15">
        <f>IF(AND(ET15=1,EU15=1),(MOD(INT(A15/1),2)+MOD(INT(A15/2),2)+MOD(INT(A15/4),2)+MOD(INT(A15/8),2))*100+A15,"")</f>
        <v/>
      </c>
    </row>
    <row r="16">
      <c r="A16" t="n">
        <v>2</v>
      </c>
      <c r="B16">
        <f>IF(AND($B$9=1,MOD(INT(A16/1),2)=1),1,0)</f>
        <v/>
      </c>
      <c r="C16">
        <f>IF(AND($C$9=1,MOD(INT(A16/2),2)=1),1,0)</f>
        <v/>
      </c>
      <c r="D16">
        <f>IF(AND($D$9=1,MOD(INT(A16/4),2)=1),1,0)</f>
        <v/>
      </c>
      <c r="E16">
        <f>IF(AND($E$9=1,MOD(INT(A16/8),2)=1),1,0)</f>
        <v/>
      </c>
      <c r="F16">
        <f>$H$4</f>
        <v/>
      </c>
      <c r="G16">
        <f>F16-M16</f>
        <v/>
      </c>
      <c r="H16">
        <f>G16-L16</f>
        <v/>
      </c>
      <c r="I16">
        <f>H16-K16</f>
        <v/>
      </c>
      <c r="J16">
        <f>IF(B16=1,0,MIN($B$6,I16))</f>
        <v/>
      </c>
      <c r="K16">
        <f>IF(C16=1,0,MIN($C$6,H16))</f>
        <v/>
      </c>
      <c r="L16">
        <f>IF(D16=1,0,MIN($D$6,G16))</f>
        <v/>
      </c>
      <c r="M16">
        <f>IF(E16=1,0,MIN($E$6,F16))</f>
        <v/>
      </c>
      <c r="N16">
        <f>I16-J16</f>
        <v/>
      </c>
      <c r="O16">
        <f>(1-B16)*$B$6+(1-C16)*$C$6+(1-D16)*$D$6+(1-E16)*$E$6</f>
        <v/>
      </c>
      <c r="P16">
        <f>IF(B16=1,0,IF(O16&lt;=0,0,IF($H$4&gt;=O16,$B$6,$H$4*$B$6/O16)))</f>
        <v/>
      </c>
      <c r="Q16">
        <f>IF(C16=1,0,IF(O16&lt;=0,0,IF($H$4&gt;=O16,$C$6,$H$4*$C$6/O16)))</f>
        <v/>
      </c>
      <c r="R16">
        <f>IF(D16=1,0,IF(O16&lt;=0,0,IF($H$4&gt;=O16,$D$6,$H$4*$D$6/O16)))</f>
        <v/>
      </c>
      <c r="S16">
        <f>IF(E16=1,0,IF(O16&lt;=0,0,IF($H$4&gt;=O16,$E$6,$H$4*$E$6/O16)))</f>
        <v/>
      </c>
      <c r="T16">
        <f>IF(O16&lt;=0,$H$4,MAX(0,$H$4-O16))</f>
        <v/>
      </c>
      <c r="U16">
        <f>IF($H$5=1,P16,J16)</f>
        <v/>
      </c>
      <c r="V16">
        <f>IF($H$5=1,Q16,K16)</f>
        <v/>
      </c>
      <c r="W16">
        <f>IF($H$5=1,R16,L16)</f>
        <v/>
      </c>
      <c r="X16">
        <f>IF($H$5=1,S16,M16)</f>
        <v/>
      </c>
      <c r="Y16">
        <f>IF($H$5=1,T16,N16)</f>
        <v/>
      </c>
      <c r="Z16">
        <f>$H$3</f>
        <v/>
      </c>
      <c r="AA16">
        <f>IF(OR(B16=1,$B$8=2,$B$8=3),$B$4,0)</f>
        <v/>
      </c>
      <c r="AB16">
        <f>IF(OR(C16=1,$C$8=2,$C$8=3),$C$4,0)</f>
        <v/>
      </c>
      <c r="AC16">
        <f>IF(OR(D16=1,$D$8=2,$D$8=3),$D$4,0)</f>
        <v/>
      </c>
      <c r="AD16">
        <f>IF(OR(E16=1,$E$8=2,$E$8=3),$E$4,0)</f>
        <v/>
      </c>
      <c r="AE16">
        <f>1E+300</f>
        <v/>
      </c>
      <c r="AF16">
        <f>IF(OR(B16=1,$B$8=2),1E+300,MAX(0,$B$7-U16))</f>
        <v/>
      </c>
      <c r="AG16">
        <f>IF(OR(C16=1,$C$8=2),1E+300,MAX(0,$C$7-V16))</f>
        <v/>
      </c>
      <c r="AH16">
        <f>IF(OR(D16=1,$D$8=2),1E+300,MAX(0,$D$7-W16))</f>
        <v/>
      </c>
      <c r="AI16">
        <f>IF(OR(E16=1,$E$8=2),1E+300,MAX(0,$E$7-X16))</f>
        <v/>
      </c>
      <c r="AJ16">
        <f>IF(Z16&gt;0,1,0)</f>
        <v/>
      </c>
      <c r="AK16">
        <f>IF(AA16&gt;0,1,0)</f>
        <v/>
      </c>
      <c r="AL16">
        <f>IF(AB16&gt;0,1,0)</f>
        <v/>
      </c>
      <c r="AM16">
        <f>IF(AC16&gt;0,1,0)</f>
        <v/>
      </c>
      <c r="AN16">
        <f>IF(AD16&gt;0,1,0)</f>
        <v/>
      </c>
      <c r="AO16">
        <f>IF(OR(FALSE,Y16&lt;=0.000001,AP16&lt;=0),1,0)</f>
        <v/>
      </c>
      <c r="AP16">
        <f>Z16*AJ16+AA16*AK16+AB16*AL16+AC16*AM16+AD16*AN16</f>
        <v/>
      </c>
      <c r="AQ16">
        <f>IF(AO16=1,0,Y16/AP16)</f>
        <v/>
      </c>
      <c r="AR16">
        <f>IF(AND(AO16=0,AJ16=1,Z16*AQ16&gt;AE16+0.000001),1,0)</f>
        <v/>
      </c>
      <c r="AS16">
        <f>IF(AND(AO16=0,AK16=1,AA16*AQ16&gt;AF16+0.000001),1,0)</f>
        <v/>
      </c>
      <c r="AT16">
        <f>IF(AND(AO16=0,AL16=1,AB16*AQ16&gt;AG16+0.000001),1,0)</f>
        <v/>
      </c>
      <c r="AU16">
        <f>IF(AND(AO16=0,AM16=1,AC16*AQ16&gt;AH16+0.000001),1,0)</f>
        <v/>
      </c>
      <c r="AV16">
        <f>IF(AND(AO16=0,AN16=1,AD16*AQ16&gt;AI16+0.000001),1,0)</f>
        <v/>
      </c>
      <c r="AW16">
        <f>IF(AR16+AS16+AT16+AU16+AV16&gt;0,1,0)</f>
        <v/>
      </c>
      <c r="AX16">
        <f>IF(AO16=1,0,IF(AW16=1,AR16*AE16,AJ16*Z16*AQ16))</f>
        <v/>
      </c>
      <c r="AY16">
        <f>IF(AO16=1,0,IF(AW16=1,AS16*AF16,AK16*AA16*AQ16))</f>
        <v/>
      </c>
      <c r="AZ16">
        <f>IF(AO16=1,0,IF(AW16=1,AT16*AG16,AL16*AB16*AQ16))</f>
        <v/>
      </c>
      <c r="BA16">
        <f>IF(AO16=1,0,IF(AW16=1,AU16*AH16,AM16*AC16*AQ16))</f>
        <v/>
      </c>
      <c r="BB16">
        <f>IF(AO16=1,0,IF(AW16=1,AV16*AI16,AN16*AD16*AQ16))</f>
        <v/>
      </c>
      <c r="BC16">
        <f>IF(AO16=1,Y16,IF(AW16=1,Y16-(AR16*AE16+AS16*AF16+AT16*AG16+AU16*AH16+AV16*AI16),0))</f>
        <v/>
      </c>
      <c r="BD16">
        <f>IF(AND(AJ16=1,AR16=0),1,0)</f>
        <v/>
      </c>
      <c r="BE16">
        <f>IF(AND(AK16=1,AS16=0),1,0)</f>
        <v/>
      </c>
      <c r="BF16">
        <f>IF(AND(AL16=1,AT16=0),1,0)</f>
        <v/>
      </c>
      <c r="BG16">
        <f>IF(AND(AM16=1,AU16=0),1,0)</f>
        <v/>
      </c>
      <c r="BH16">
        <f>IF(AND(AN16=1,AV16=0),1,0)</f>
        <v/>
      </c>
      <c r="BI16">
        <f>IF(OR(OR(AO16=1,AW16=0),BC16&lt;=0.000001,BJ16&lt;=0),1,0)</f>
        <v/>
      </c>
      <c r="BJ16">
        <f>Z16*BD16+AA16*BE16+AB16*BF16+AC16*BG16+AD16*BH16</f>
        <v/>
      </c>
      <c r="BK16">
        <f>IF(BI16=1,0,BC16/BJ16)</f>
        <v/>
      </c>
      <c r="BL16">
        <f>IF(AND(BI16=0,BD16=1,Z16*BK16&gt;AE16+0.000001),1,0)</f>
        <v/>
      </c>
      <c r="BM16">
        <f>IF(AND(BI16=0,BE16=1,AA16*BK16&gt;AF16+0.000001),1,0)</f>
        <v/>
      </c>
      <c r="BN16">
        <f>IF(AND(BI16=0,BF16=1,AB16*BK16&gt;AG16+0.000001),1,0)</f>
        <v/>
      </c>
      <c r="BO16">
        <f>IF(AND(BI16=0,BG16=1,AC16*BK16&gt;AH16+0.000001),1,0)</f>
        <v/>
      </c>
      <c r="BP16">
        <f>IF(AND(BI16=0,BH16=1,AD16*BK16&gt;AI16+0.000001),1,0)</f>
        <v/>
      </c>
      <c r="BQ16">
        <f>IF(BL16+BM16+BN16+BO16+BP16&gt;0,1,0)</f>
        <v/>
      </c>
      <c r="BR16">
        <f>IF(BI16=1,0,IF(BQ16=1,BL16*AE16,BD16*Z16*BK16))</f>
        <v/>
      </c>
      <c r="BS16">
        <f>IF(BI16=1,0,IF(BQ16=1,BM16*AF16,BE16*AA16*BK16))</f>
        <v/>
      </c>
      <c r="BT16">
        <f>IF(BI16=1,0,IF(BQ16=1,BN16*AG16,BF16*AB16*BK16))</f>
        <v/>
      </c>
      <c r="BU16">
        <f>IF(BI16=1,0,IF(BQ16=1,BO16*AH16,BG16*AC16*BK16))</f>
        <v/>
      </c>
      <c r="BV16">
        <f>IF(BI16=1,0,IF(BQ16=1,BP16*AI16,BH16*AD16*BK16))</f>
        <v/>
      </c>
      <c r="BW16">
        <f>IF(BI16=1,BC16,IF(BQ16=1,BC16-(BL16*AE16+BM16*AF16+BN16*AG16+BO16*AH16+BP16*AI16),0))</f>
        <v/>
      </c>
      <c r="BX16">
        <f>IF(AND(BD16=1,BL16=0),1,0)</f>
        <v/>
      </c>
      <c r="BY16">
        <f>IF(AND(BE16=1,BM16=0),1,0)</f>
        <v/>
      </c>
      <c r="BZ16">
        <f>IF(AND(BF16=1,BN16=0),1,0)</f>
        <v/>
      </c>
      <c r="CA16">
        <f>IF(AND(BG16=1,BO16=0),1,0)</f>
        <v/>
      </c>
      <c r="CB16">
        <f>IF(AND(BH16=1,BP16=0),1,0)</f>
        <v/>
      </c>
      <c r="CC16">
        <f>IF(OR(OR(BI16=1,BQ16=0),BW16&lt;=0.000001,CD16&lt;=0),1,0)</f>
        <v/>
      </c>
      <c r="CD16">
        <f>Z16*BX16+AA16*BY16+AB16*BZ16+AC16*CA16+AD16*CB16</f>
        <v/>
      </c>
      <c r="CE16">
        <f>IF(CC16=1,0,BW16/CD16)</f>
        <v/>
      </c>
      <c r="CF16">
        <f>IF(AND(CC16=0,BX16=1,Z16*CE16&gt;AE16+0.000001),1,0)</f>
        <v/>
      </c>
      <c r="CG16">
        <f>IF(AND(CC16=0,BY16=1,AA16*CE16&gt;AF16+0.000001),1,0)</f>
        <v/>
      </c>
      <c r="CH16">
        <f>IF(AND(CC16=0,BZ16=1,AB16*CE16&gt;AG16+0.000001),1,0)</f>
        <v/>
      </c>
      <c r="CI16">
        <f>IF(AND(CC16=0,CA16=1,AC16*CE16&gt;AH16+0.000001),1,0)</f>
        <v/>
      </c>
      <c r="CJ16">
        <f>IF(AND(CC16=0,CB16=1,AD16*CE16&gt;AI16+0.000001),1,0)</f>
        <v/>
      </c>
      <c r="CK16">
        <f>IF(CF16+CG16+CH16+CI16+CJ16&gt;0,1,0)</f>
        <v/>
      </c>
      <c r="CL16">
        <f>IF(CC16=1,0,IF(CK16=1,CF16*AE16,BX16*Z16*CE16))</f>
        <v/>
      </c>
      <c r="CM16">
        <f>IF(CC16=1,0,IF(CK16=1,CG16*AF16,BY16*AA16*CE16))</f>
        <v/>
      </c>
      <c r="CN16">
        <f>IF(CC16=1,0,IF(CK16=1,CH16*AG16,BZ16*AB16*CE16))</f>
        <v/>
      </c>
      <c r="CO16">
        <f>IF(CC16=1,0,IF(CK16=1,CI16*AH16,CA16*AC16*CE16))</f>
        <v/>
      </c>
      <c r="CP16">
        <f>IF(CC16=1,0,IF(CK16=1,CJ16*AI16,CB16*AD16*CE16))</f>
        <v/>
      </c>
      <c r="CQ16">
        <f>IF(CC16=1,BW16,IF(CK16=1,BW16-(CF16*AE16+CG16*AF16+CH16*AG16+CI16*AH16+CJ16*AI16),0))</f>
        <v/>
      </c>
      <c r="CR16">
        <f>IF(AND(BX16=1,CF16=0),1,0)</f>
        <v/>
      </c>
      <c r="CS16">
        <f>IF(AND(BY16=1,CG16=0),1,0)</f>
        <v/>
      </c>
      <c r="CT16">
        <f>IF(AND(BZ16=1,CH16=0),1,0)</f>
        <v/>
      </c>
      <c r="CU16">
        <f>IF(AND(CA16=1,CI16=0),1,0)</f>
        <v/>
      </c>
      <c r="CV16">
        <f>IF(AND(CB16=1,CJ16=0),1,0)</f>
        <v/>
      </c>
      <c r="CW16">
        <f>IF(OR(OR(CC16=1,CK16=0),CQ16&lt;=0.000001,CX16&lt;=0),1,0)</f>
        <v/>
      </c>
      <c r="CX16">
        <f>Z16*CR16+AA16*CS16+AB16*CT16+AC16*CU16+AD16*CV16</f>
        <v/>
      </c>
      <c r="CY16">
        <f>IF(CW16=1,0,CQ16/CX16)</f>
        <v/>
      </c>
      <c r="CZ16">
        <f>IF(AND(CW16=0,CR16=1,Z16*CY16&gt;AE16+0.000001),1,0)</f>
        <v/>
      </c>
      <c r="DA16">
        <f>IF(AND(CW16=0,CS16=1,AA16*CY16&gt;AF16+0.000001),1,0)</f>
        <v/>
      </c>
      <c r="DB16">
        <f>IF(AND(CW16=0,CT16=1,AB16*CY16&gt;AG16+0.000001),1,0)</f>
        <v/>
      </c>
      <c r="DC16">
        <f>IF(AND(CW16=0,CU16=1,AC16*CY16&gt;AH16+0.000001),1,0)</f>
        <v/>
      </c>
      <c r="DD16">
        <f>IF(AND(CW16=0,CV16=1,AD16*CY16&gt;AI16+0.000001),1,0)</f>
        <v/>
      </c>
      <c r="DE16">
        <f>IF(CZ16+DA16+DB16+DC16+DD16&gt;0,1,0)</f>
        <v/>
      </c>
      <c r="DF16">
        <f>IF(CW16=1,0,IF(DE16=1,CZ16*AE16,CR16*Z16*CY16))</f>
        <v/>
      </c>
      <c r="DG16">
        <f>IF(CW16=1,0,IF(DE16=1,DA16*AF16,CS16*AA16*CY16))</f>
        <v/>
      </c>
      <c r="DH16">
        <f>IF(CW16=1,0,IF(DE16=1,DB16*AG16,CT16*AB16*CY16))</f>
        <v/>
      </c>
      <c r="DI16">
        <f>IF(CW16=1,0,IF(DE16=1,DC16*AH16,CU16*AC16*CY16))</f>
        <v/>
      </c>
      <c r="DJ16">
        <f>IF(CW16=1,0,IF(DE16=1,DD16*AI16,CV16*AD16*CY16))</f>
        <v/>
      </c>
      <c r="DK16">
        <f>IF(CW16=1,CQ16,IF(DE16=1,CQ16-(CZ16*AE16+DA16*AF16+DB16*AG16+DC16*AH16+DD16*AI16),0))</f>
        <v/>
      </c>
      <c r="DL16">
        <f>IF(AND(CR16=1,CZ16=0),1,0)</f>
        <v/>
      </c>
      <c r="DM16">
        <f>IF(AND(CS16=1,DA16=0),1,0)</f>
        <v/>
      </c>
      <c r="DN16">
        <f>IF(AND(CT16=1,DB16=0),1,0)</f>
        <v/>
      </c>
      <c r="DO16">
        <f>IF(AND(CU16=1,DC16=0),1,0)</f>
        <v/>
      </c>
      <c r="DP16">
        <f>IF(AND(CV16=1,DD16=0),1,0)</f>
        <v/>
      </c>
      <c r="DQ16">
        <f>IF(OR(OR(CW16=1,DE16=0),DK16&lt;=0.000001,DR16&lt;=0),1,0)</f>
        <v/>
      </c>
      <c r="DR16">
        <f>Z16*DL16+AA16*DM16+AB16*DN16+AC16*DO16+AD16*DP16</f>
        <v/>
      </c>
      <c r="DS16">
        <f>IF(DQ16=1,0,DK16/DR16)</f>
        <v/>
      </c>
      <c r="DT16">
        <f>IF(AND(DQ16=0,DL16=1,Z16*DS16&gt;AE16+0.000001),1,0)</f>
        <v/>
      </c>
      <c r="DU16">
        <f>IF(AND(DQ16=0,DM16=1,AA16*DS16&gt;AF16+0.000001),1,0)</f>
        <v/>
      </c>
      <c r="DV16">
        <f>IF(AND(DQ16=0,DN16=1,AB16*DS16&gt;AG16+0.000001),1,0)</f>
        <v/>
      </c>
      <c r="DW16">
        <f>IF(AND(DQ16=0,DO16=1,AC16*DS16&gt;AH16+0.000001),1,0)</f>
        <v/>
      </c>
      <c r="DX16">
        <f>IF(AND(DQ16=0,DP16=1,AD16*DS16&gt;AI16+0.000001),1,0)</f>
        <v/>
      </c>
      <c r="DY16">
        <f>IF(DT16+DU16+DV16+DW16+DX16&gt;0,1,0)</f>
        <v/>
      </c>
      <c r="DZ16">
        <f>IF(DQ16=1,0,IF(DY16=1,DT16*AE16,DL16*Z16*DS16))</f>
        <v/>
      </c>
      <c r="EA16">
        <f>IF(DQ16=1,0,IF(DY16=1,DU16*AF16,DM16*AA16*DS16))</f>
        <v/>
      </c>
      <c r="EB16">
        <f>IF(DQ16=1,0,IF(DY16=1,DV16*AG16,DN16*AB16*DS16))</f>
        <v/>
      </c>
      <c r="EC16">
        <f>IF(DQ16=1,0,IF(DY16=1,DW16*AH16,DO16*AC16*DS16))</f>
        <v/>
      </c>
      <c r="ED16">
        <f>IF(DQ16=1,0,IF(DY16=1,DX16*AI16,DP16*AD16*DS16))</f>
        <v/>
      </c>
      <c r="EE16">
        <f>IF(DQ16=1,DK16,IF(DY16=1,DK16-(DT16*AE16+DU16*AF16+DV16*AG16+DW16*AH16+DX16*AI16),0))</f>
        <v/>
      </c>
      <c r="EF16">
        <f>IF(AND(DL16=1,DT16=0),1,0)</f>
        <v/>
      </c>
      <c r="EG16">
        <f>IF(AND(DM16=1,DU16=0),1,0)</f>
        <v/>
      </c>
      <c r="EH16">
        <f>IF(AND(DN16=1,DV16=0),1,0)</f>
        <v/>
      </c>
      <c r="EI16">
        <f>IF(AND(DO16=1,DW16=0),1,0)</f>
        <v/>
      </c>
      <c r="EJ16">
        <f>IF(AND(DP16=1,DX16=0),1,0)</f>
        <v/>
      </c>
      <c r="EK16">
        <f>AX16+BR16+CL16+DF16+DZ16</f>
        <v/>
      </c>
      <c r="EL16">
        <f>U16+EP16</f>
        <v/>
      </c>
      <c r="EM16">
        <f>V16+EQ16</f>
        <v/>
      </c>
      <c r="EN16">
        <f>W16+ER16</f>
        <v/>
      </c>
      <c r="EO16">
        <f>X16+ES16</f>
        <v/>
      </c>
      <c r="EP16">
        <f>AY16+BS16+CM16+DG16+EA16</f>
        <v/>
      </c>
      <c r="EQ16">
        <f>AZ16+BT16+CN16+DH16+EB16</f>
        <v/>
      </c>
      <c r="ER16">
        <f>BA16+BU16+CO16+DI16+EC16</f>
        <v/>
      </c>
      <c r="ES16">
        <f>BB16+BV16+CP16+DJ16+ED16</f>
        <v/>
      </c>
      <c r="ET16">
        <f>IF(AND(OR($B$9=0,INDEX($EL$14:$EL$29,4)&lt;=EL16+0.000001),OR($C$9=0,INDEX($EM$14:$EM$29,1)&lt;=EM16+0.000001),OR($D$9=0,INDEX($EN$14:$EN$29,7)&lt;=EN16+0.000001),OR($E$9=0,INDEX($EO$14:$EO$29,11)&lt;=EO16+0.000001)),1,0)</f>
        <v/>
      </c>
      <c r="EU16">
        <f>IF(AND(OR($B$9=1,MOD(INT(A16/1),2)=0),OR($C$9=1,MOD(INT(A16/2),2)=0),OR($D$9=1,MOD(INT(A16/4),2)=0),OR($E$9=1,MOD(INT(A16/8),2)=0)),1,0)</f>
        <v/>
      </c>
      <c r="EV16">
        <f>IF(AND(ET16=1,EU16=1),(MOD(INT(A16/1),2)+MOD(INT(A16/2),2)+MOD(INT(A16/4),2)+MOD(INT(A16/8),2))*100+A16,"")</f>
        <v/>
      </c>
    </row>
    <row r="17">
      <c r="A17" t="n">
        <v>3</v>
      </c>
      <c r="B17">
        <f>IF(AND($B$9=1,MOD(INT(A17/1),2)=1),1,0)</f>
        <v/>
      </c>
      <c r="C17">
        <f>IF(AND($C$9=1,MOD(INT(A17/2),2)=1),1,0)</f>
        <v/>
      </c>
      <c r="D17">
        <f>IF(AND($D$9=1,MOD(INT(A17/4),2)=1),1,0)</f>
        <v/>
      </c>
      <c r="E17">
        <f>IF(AND($E$9=1,MOD(INT(A17/8),2)=1),1,0)</f>
        <v/>
      </c>
      <c r="F17">
        <f>$H$4</f>
        <v/>
      </c>
      <c r="G17">
        <f>F17-M17</f>
        <v/>
      </c>
      <c r="H17">
        <f>G17-L17</f>
        <v/>
      </c>
      <c r="I17">
        <f>H17-K17</f>
        <v/>
      </c>
      <c r="J17">
        <f>IF(B17=1,0,MIN($B$6,I17))</f>
        <v/>
      </c>
      <c r="K17">
        <f>IF(C17=1,0,MIN($C$6,H17))</f>
        <v/>
      </c>
      <c r="L17">
        <f>IF(D17=1,0,MIN($D$6,G17))</f>
        <v/>
      </c>
      <c r="M17">
        <f>IF(E17=1,0,MIN($E$6,F17))</f>
        <v/>
      </c>
      <c r="N17">
        <f>I17-J17</f>
        <v/>
      </c>
      <c r="O17">
        <f>(1-B17)*$B$6+(1-C17)*$C$6+(1-D17)*$D$6+(1-E17)*$E$6</f>
        <v/>
      </c>
      <c r="P17">
        <f>IF(B17=1,0,IF(O17&lt;=0,0,IF($H$4&gt;=O17,$B$6,$H$4*$B$6/O17)))</f>
        <v/>
      </c>
      <c r="Q17">
        <f>IF(C17=1,0,IF(O17&lt;=0,0,IF($H$4&gt;=O17,$C$6,$H$4*$C$6/O17)))</f>
        <v/>
      </c>
      <c r="R17">
        <f>IF(D17=1,0,IF(O17&lt;=0,0,IF($H$4&gt;=O17,$D$6,$H$4*$D$6/O17)))</f>
        <v/>
      </c>
      <c r="S17">
        <f>IF(E17=1,0,IF(O17&lt;=0,0,IF($H$4&gt;=O17,$E$6,$H$4*$E$6/O17)))</f>
        <v/>
      </c>
      <c r="T17">
        <f>IF(O17&lt;=0,$H$4,MAX(0,$H$4-O17))</f>
        <v/>
      </c>
      <c r="U17">
        <f>IF($H$5=1,P17,J17)</f>
        <v/>
      </c>
      <c r="V17">
        <f>IF($H$5=1,Q17,K17)</f>
        <v/>
      </c>
      <c r="W17">
        <f>IF($H$5=1,R17,L17)</f>
        <v/>
      </c>
      <c r="X17">
        <f>IF($H$5=1,S17,M17)</f>
        <v/>
      </c>
      <c r="Y17">
        <f>IF($H$5=1,T17,N17)</f>
        <v/>
      </c>
      <c r="Z17">
        <f>$H$3</f>
        <v/>
      </c>
      <c r="AA17">
        <f>IF(OR(B17=1,$B$8=2,$B$8=3),$B$4,0)</f>
        <v/>
      </c>
      <c r="AB17">
        <f>IF(OR(C17=1,$C$8=2,$C$8=3),$C$4,0)</f>
        <v/>
      </c>
      <c r="AC17">
        <f>IF(OR(D17=1,$D$8=2,$D$8=3),$D$4,0)</f>
        <v/>
      </c>
      <c r="AD17">
        <f>IF(OR(E17=1,$E$8=2,$E$8=3),$E$4,0)</f>
        <v/>
      </c>
      <c r="AE17">
        <f>1E+300</f>
        <v/>
      </c>
      <c r="AF17">
        <f>IF(OR(B17=1,$B$8=2),1E+300,MAX(0,$B$7-U17))</f>
        <v/>
      </c>
      <c r="AG17">
        <f>IF(OR(C17=1,$C$8=2),1E+300,MAX(0,$C$7-V17))</f>
        <v/>
      </c>
      <c r="AH17">
        <f>IF(OR(D17=1,$D$8=2),1E+300,MAX(0,$D$7-W17))</f>
        <v/>
      </c>
      <c r="AI17">
        <f>IF(OR(E17=1,$E$8=2),1E+300,MAX(0,$E$7-X17))</f>
        <v/>
      </c>
      <c r="AJ17">
        <f>IF(Z17&gt;0,1,0)</f>
        <v/>
      </c>
      <c r="AK17">
        <f>IF(AA17&gt;0,1,0)</f>
        <v/>
      </c>
      <c r="AL17">
        <f>IF(AB17&gt;0,1,0)</f>
        <v/>
      </c>
      <c r="AM17">
        <f>IF(AC17&gt;0,1,0)</f>
        <v/>
      </c>
      <c r="AN17">
        <f>IF(AD17&gt;0,1,0)</f>
        <v/>
      </c>
      <c r="AO17">
        <f>IF(OR(FALSE,Y17&lt;=0.000001,AP17&lt;=0),1,0)</f>
        <v/>
      </c>
      <c r="AP17">
        <f>Z17*AJ17+AA17*AK17+AB17*AL17+AC17*AM17+AD17*AN17</f>
        <v/>
      </c>
      <c r="AQ17">
        <f>IF(AO17=1,0,Y17/AP17)</f>
        <v/>
      </c>
      <c r="AR17">
        <f>IF(AND(AO17=0,AJ17=1,Z17*AQ17&gt;AE17+0.000001),1,0)</f>
        <v/>
      </c>
      <c r="AS17">
        <f>IF(AND(AO17=0,AK17=1,AA17*AQ17&gt;AF17+0.000001),1,0)</f>
        <v/>
      </c>
      <c r="AT17">
        <f>IF(AND(AO17=0,AL17=1,AB17*AQ17&gt;AG17+0.000001),1,0)</f>
        <v/>
      </c>
      <c r="AU17">
        <f>IF(AND(AO17=0,AM17=1,AC17*AQ17&gt;AH17+0.000001),1,0)</f>
        <v/>
      </c>
      <c r="AV17">
        <f>IF(AND(AO17=0,AN17=1,AD17*AQ17&gt;AI17+0.000001),1,0)</f>
        <v/>
      </c>
      <c r="AW17">
        <f>IF(AR17+AS17+AT17+AU17+AV17&gt;0,1,0)</f>
        <v/>
      </c>
      <c r="AX17">
        <f>IF(AO17=1,0,IF(AW17=1,AR17*AE17,AJ17*Z17*AQ17))</f>
        <v/>
      </c>
      <c r="AY17">
        <f>IF(AO17=1,0,IF(AW17=1,AS17*AF17,AK17*AA17*AQ17))</f>
        <v/>
      </c>
      <c r="AZ17">
        <f>IF(AO17=1,0,IF(AW17=1,AT17*AG17,AL17*AB17*AQ17))</f>
        <v/>
      </c>
      <c r="BA17">
        <f>IF(AO17=1,0,IF(AW17=1,AU17*AH17,AM17*AC17*AQ17))</f>
        <v/>
      </c>
      <c r="BB17">
        <f>IF(AO17=1,0,IF(AW17=1,AV17*AI17,AN17*AD17*AQ17))</f>
        <v/>
      </c>
      <c r="BC17">
        <f>IF(AO17=1,Y17,IF(AW17=1,Y17-(AR17*AE17+AS17*AF17+AT17*AG17+AU17*AH17+AV17*AI17),0))</f>
        <v/>
      </c>
      <c r="BD17">
        <f>IF(AND(AJ17=1,AR17=0),1,0)</f>
        <v/>
      </c>
      <c r="BE17">
        <f>IF(AND(AK17=1,AS17=0),1,0)</f>
        <v/>
      </c>
      <c r="BF17">
        <f>IF(AND(AL17=1,AT17=0),1,0)</f>
        <v/>
      </c>
      <c r="BG17">
        <f>IF(AND(AM17=1,AU17=0),1,0)</f>
        <v/>
      </c>
      <c r="BH17">
        <f>IF(AND(AN17=1,AV17=0),1,0)</f>
        <v/>
      </c>
      <c r="BI17">
        <f>IF(OR(OR(AO17=1,AW17=0),BC17&lt;=0.000001,BJ17&lt;=0),1,0)</f>
        <v/>
      </c>
      <c r="BJ17">
        <f>Z17*BD17+AA17*BE17+AB17*BF17+AC17*BG17+AD17*BH17</f>
        <v/>
      </c>
      <c r="BK17">
        <f>IF(BI17=1,0,BC17/BJ17)</f>
        <v/>
      </c>
      <c r="BL17">
        <f>IF(AND(BI17=0,BD17=1,Z17*BK17&gt;AE17+0.000001),1,0)</f>
        <v/>
      </c>
      <c r="BM17">
        <f>IF(AND(BI17=0,BE17=1,AA17*BK17&gt;AF17+0.000001),1,0)</f>
        <v/>
      </c>
      <c r="BN17">
        <f>IF(AND(BI17=0,BF17=1,AB17*BK17&gt;AG17+0.000001),1,0)</f>
        <v/>
      </c>
      <c r="BO17">
        <f>IF(AND(BI17=0,BG17=1,AC17*BK17&gt;AH17+0.000001),1,0)</f>
        <v/>
      </c>
      <c r="BP17">
        <f>IF(AND(BI17=0,BH17=1,AD17*BK17&gt;AI17+0.000001),1,0)</f>
        <v/>
      </c>
      <c r="BQ17">
        <f>IF(BL17+BM17+BN17+BO17+BP17&gt;0,1,0)</f>
        <v/>
      </c>
      <c r="BR17">
        <f>IF(BI17=1,0,IF(BQ17=1,BL17*AE17,BD17*Z17*BK17))</f>
        <v/>
      </c>
      <c r="BS17">
        <f>IF(BI17=1,0,IF(BQ17=1,BM17*AF17,BE17*AA17*BK17))</f>
        <v/>
      </c>
      <c r="BT17">
        <f>IF(BI17=1,0,IF(BQ17=1,BN17*AG17,BF17*AB17*BK17))</f>
        <v/>
      </c>
      <c r="BU17">
        <f>IF(BI17=1,0,IF(BQ17=1,BO17*AH17,BG17*AC17*BK17))</f>
        <v/>
      </c>
      <c r="BV17">
        <f>IF(BI17=1,0,IF(BQ17=1,BP17*AI17,BH17*AD17*BK17))</f>
        <v/>
      </c>
      <c r="BW17">
        <f>IF(BI17=1,BC17,IF(BQ17=1,BC17-(BL17*AE17+BM17*AF17+BN17*AG17+BO17*AH17+BP17*AI17),0))</f>
        <v/>
      </c>
      <c r="BX17">
        <f>IF(AND(BD17=1,BL17=0),1,0)</f>
        <v/>
      </c>
      <c r="BY17">
        <f>IF(AND(BE17=1,BM17=0),1,0)</f>
        <v/>
      </c>
      <c r="BZ17">
        <f>IF(AND(BF17=1,BN17=0),1,0)</f>
        <v/>
      </c>
      <c r="CA17">
        <f>IF(AND(BG17=1,BO17=0),1,0)</f>
        <v/>
      </c>
      <c r="CB17">
        <f>IF(AND(BH17=1,BP17=0),1,0)</f>
        <v/>
      </c>
      <c r="CC17">
        <f>IF(OR(OR(BI17=1,BQ17=0),BW17&lt;=0.000001,CD17&lt;=0),1,0)</f>
        <v/>
      </c>
      <c r="CD17">
        <f>Z17*BX17+AA17*BY17+AB17*BZ17+AC17*CA17+AD17*CB17</f>
        <v/>
      </c>
      <c r="CE17">
        <f>IF(CC17=1,0,BW17/CD17)</f>
        <v/>
      </c>
      <c r="CF17">
        <f>IF(AND(CC17=0,BX17=1,Z17*CE17&gt;AE17+0.000001),1,0)</f>
        <v/>
      </c>
      <c r="CG17">
        <f>IF(AND(CC17=0,BY17=1,AA17*CE17&gt;AF17+0.000001),1,0)</f>
        <v/>
      </c>
      <c r="CH17">
        <f>IF(AND(CC17=0,BZ17=1,AB17*CE17&gt;AG17+0.000001),1,0)</f>
        <v/>
      </c>
      <c r="CI17">
        <f>IF(AND(CC17=0,CA17=1,AC17*CE17&gt;AH17+0.000001),1,0)</f>
        <v/>
      </c>
      <c r="CJ17">
        <f>IF(AND(CC17=0,CB17=1,AD17*CE17&gt;AI17+0.000001),1,0)</f>
        <v/>
      </c>
      <c r="CK17">
        <f>IF(CF17+CG17+CH17+CI17+CJ17&gt;0,1,0)</f>
        <v/>
      </c>
      <c r="CL17">
        <f>IF(CC17=1,0,IF(CK17=1,CF17*AE17,BX17*Z17*CE17))</f>
        <v/>
      </c>
      <c r="CM17">
        <f>IF(CC17=1,0,IF(CK17=1,CG17*AF17,BY17*AA17*CE17))</f>
        <v/>
      </c>
      <c r="CN17">
        <f>IF(CC17=1,0,IF(CK17=1,CH17*AG17,BZ17*AB17*CE17))</f>
        <v/>
      </c>
      <c r="CO17">
        <f>IF(CC17=1,0,IF(CK17=1,CI17*AH17,CA17*AC17*CE17))</f>
        <v/>
      </c>
      <c r="CP17">
        <f>IF(CC17=1,0,IF(CK17=1,CJ17*AI17,CB17*AD17*CE17))</f>
        <v/>
      </c>
      <c r="CQ17">
        <f>IF(CC17=1,BW17,IF(CK17=1,BW17-(CF17*AE17+CG17*AF17+CH17*AG17+CI17*AH17+CJ17*AI17),0))</f>
        <v/>
      </c>
      <c r="CR17">
        <f>IF(AND(BX17=1,CF17=0),1,0)</f>
        <v/>
      </c>
      <c r="CS17">
        <f>IF(AND(BY17=1,CG17=0),1,0)</f>
        <v/>
      </c>
      <c r="CT17">
        <f>IF(AND(BZ17=1,CH17=0),1,0)</f>
        <v/>
      </c>
      <c r="CU17">
        <f>IF(AND(CA17=1,CI17=0),1,0)</f>
        <v/>
      </c>
      <c r="CV17">
        <f>IF(AND(CB17=1,CJ17=0),1,0)</f>
        <v/>
      </c>
      <c r="CW17">
        <f>IF(OR(OR(CC17=1,CK17=0),CQ17&lt;=0.000001,CX17&lt;=0),1,0)</f>
        <v/>
      </c>
      <c r="CX17">
        <f>Z17*CR17+AA17*CS17+AB17*CT17+AC17*CU17+AD17*CV17</f>
        <v/>
      </c>
      <c r="CY17">
        <f>IF(CW17=1,0,CQ17/CX17)</f>
        <v/>
      </c>
      <c r="CZ17">
        <f>IF(AND(CW17=0,CR17=1,Z17*CY17&gt;AE17+0.000001),1,0)</f>
        <v/>
      </c>
      <c r="DA17">
        <f>IF(AND(CW17=0,CS17=1,AA17*CY17&gt;AF17+0.000001),1,0)</f>
        <v/>
      </c>
      <c r="DB17">
        <f>IF(AND(CW17=0,CT17=1,AB17*CY17&gt;AG17+0.000001),1,0)</f>
        <v/>
      </c>
      <c r="DC17">
        <f>IF(AND(CW17=0,CU17=1,AC17*CY17&gt;AH17+0.000001),1,0)</f>
        <v/>
      </c>
      <c r="DD17">
        <f>IF(AND(CW17=0,CV17=1,AD17*CY17&gt;AI17+0.000001),1,0)</f>
        <v/>
      </c>
      <c r="DE17">
        <f>IF(CZ17+DA17+DB17+DC17+DD17&gt;0,1,0)</f>
        <v/>
      </c>
      <c r="DF17">
        <f>IF(CW17=1,0,IF(DE17=1,CZ17*AE17,CR17*Z17*CY17))</f>
        <v/>
      </c>
      <c r="DG17">
        <f>IF(CW17=1,0,IF(DE17=1,DA17*AF17,CS17*AA17*CY17))</f>
        <v/>
      </c>
      <c r="DH17">
        <f>IF(CW17=1,0,IF(DE17=1,DB17*AG17,CT17*AB17*CY17))</f>
        <v/>
      </c>
      <c r="DI17">
        <f>IF(CW17=1,0,IF(DE17=1,DC17*AH17,CU17*AC17*CY17))</f>
        <v/>
      </c>
      <c r="DJ17">
        <f>IF(CW17=1,0,IF(DE17=1,DD17*AI17,CV17*AD17*CY17))</f>
        <v/>
      </c>
      <c r="DK17">
        <f>IF(CW17=1,CQ17,IF(DE17=1,CQ17-(CZ17*AE17+DA17*AF17+DB17*AG17+DC17*AH17+DD17*AI17),0))</f>
        <v/>
      </c>
      <c r="DL17">
        <f>IF(AND(CR17=1,CZ17=0),1,0)</f>
        <v/>
      </c>
      <c r="DM17">
        <f>IF(AND(CS17=1,DA17=0),1,0)</f>
        <v/>
      </c>
      <c r="DN17">
        <f>IF(AND(CT17=1,DB17=0),1,0)</f>
        <v/>
      </c>
      <c r="DO17">
        <f>IF(AND(CU17=1,DC17=0),1,0)</f>
        <v/>
      </c>
      <c r="DP17">
        <f>IF(AND(CV17=1,DD17=0),1,0)</f>
        <v/>
      </c>
      <c r="DQ17">
        <f>IF(OR(OR(CW17=1,DE17=0),DK17&lt;=0.000001,DR17&lt;=0),1,0)</f>
        <v/>
      </c>
      <c r="DR17">
        <f>Z17*DL17+AA17*DM17+AB17*DN17+AC17*DO17+AD17*DP17</f>
        <v/>
      </c>
      <c r="DS17">
        <f>IF(DQ17=1,0,DK17/DR17)</f>
        <v/>
      </c>
      <c r="DT17">
        <f>IF(AND(DQ17=0,DL17=1,Z17*DS17&gt;AE17+0.000001),1,0)</f>
        <v/>
      </c>
      <c r="DU17">
        <f>IF(AND(DQ17=0,DM17=1,AA17*DS17&gt;AF17+0.000001),1,0)</f>
        <v/>
      </c>
      <c r="DV17">
        <f>IF(AND(DQ17=0,DN17=1,AB17*DS17&gt;AG17+0.000001),1,0)</f>
        <v/>
      </c>
      <c r="DW17">
        <f>IF(AND(DQ17=0,DO17=1,AC17*DS17&gt;AH17+0.000001),1,0)</f>
        <v/>
      </c>
      <c r="DX17">
        <f>IF(AND(DQ17=0,DP17=1,AD17*DS17&gt;AI17+0.000001),1,0)</f>
        <v/>
      </c>
      <c r="DY17">
        <f>IF(DT17+DU17+DV17+DW17+DX17&gt;0,1,0)</f>
        <v/>
      </c>
      <c r="DZ17">
        <f>IF(DQ17=1,0,IF(DY17=1,DT17*AE17,DL17*Z17*DS17))</f>
        <v/>
      </c>
      <c r="EA17">
        <f>IF(DQ17=1,0,IF(DY17=1,DU17*AF17,DM17*AA17*DS17))</f>
        <v/>
      </c>
      <c r="EB17">
        <f>IF(DQ17=1,0,IF(DY17=1,DV17*AG17,DN17*AB17*DS17))</f>
        <v/>
      </c>
      <c r="EC17">
        <f>IF(DQ17=1,0,IF(DY17=1,DW17*AH17,DO17*AC17*DS17))</f>
        <v/>
      </c>
      <c r="ED17">
        <f>IF(DQ17=1,0,IF(DY17=1,DX17*AI17,DP17*AD17*DS17))</f>
        <v/>
      </c>
      <c r="EE17">
        <f>IF(DQ17=1,DK17,IF(DY17=1,DK17-(DT17*AE17+DU17*AF17+DV17*AG17+DW17*AH17+DX17*AI17),0))</f>
        <v/>
      </c>
      <c r="EF17">
        <f>IF(AND(DL17=1,DT17=0),1,0)</f>
        <v/>
      </c>
      <c r="EG17">
        <f>IF(AND(DM17=1,DU17=0),1,0)</f>
        <v/>
      </c>
      <c r="EH17">
        <f>IF(AND(DN17=1,DV17=0),1,0)</f>
        <v/>
      </c>
      <c r="EI17">
        <f>IF(AND(DO17=1,DW17=0),1,0)</f>
        <v/>
      </c>
      <c r="EJ17">
        <f>IF(AND(DP17=1,DX17=0),1,0)</f>
        <v/>
      </c>
      <c r="EK17">
        <f>AX17+BR17+CL17+DF17+DZ17</f>
        <v/>
      </c>
      <c r="EL17">
        <f>U17+EP17</f>
        <v/>
      </c>
      <c r="EM17">
        <f>V17+EQ17</f>
        <v/>
      </c>
      <c r="EN17">
        <f>W17+ER17</f>
        <v/>
      </c>
      <c r="EO17">
        <f>X17+ES17</f>
        <v/>
      </c>
      <c r="EP17">
        <f>AY17+BS17+CM17+DG17+EA17</f>
        <v/>
      </c>
      <c r="EQ17">
        <f>AZ17+BT17+CN17+DH17+EB17</f>
        <v/>
      </c>
      <c r="ER17">
        <f>BA17+BU17+CO17+DI17+EC17</f>
        <v/>
      </c>
      <c r="ES17">
        <f>BB17+BV17+CP17+DJ17+ED17</f>
        <v/>
      </c>
      <c r="ET17">
        <f>IF(AND(OR($B$9=0,INDEX($EL$14:$EL$29,3)&lt;=EL17+0.000001),OR($C$9=0,INDEX($EM$14:$EM$29,2)&lt;=EM17+0.000001),OR($D$9=0,INDEX($EN$14:$EN$29,8)&lt;=EN17+0.000001),OR($E$9=0,INDEX($EO$14:$EO$29,12)&lt;=EO17+0.000001)),1,0)</f>
        <v/>
      </c>
      <c r="EU17">
        <f>IF(AND(OR($B$9=1,MOD(INT(A17/1),2)=0),OR($C$9=1,MOD(INT(A17/2),2)=0),OR($D$9=1,MOD(INT(A17/4),2)=0),OR($E$9=1,MOD(INT(A17/8),2)=0)),1,0)</f>
        <v/>
      </c>
      <c r="EV17">
        <f>IF(AND(ET17=1,EU17=1),(MOD(INT(A17/1),2)+MOD(INT(A17/2),2)+MOD(INT(A17/4),2)+MOD(INT(A17/8),2))*100+A17,"")</f>
        <v/>
      </c>
    </row>
    <row r="18">
      <c r="A18" t="n">
        <v>4</v>
      </c>
      <c r="B18">
        <f>IF(AND($B$9=1,MOD(INT(A18/1),2)=1),1,0)</f>
        <v/>
      </c>
      <c r="C18">
        <f>IF(AND($C$9=1,MOD(INT(A18/2),2)=1),1,0)</f>
        <v/>
      </c>
      <c r="D18">
        <f>IF(AND($D$9=1,MOD(INT(A18/4),2)=1),1,0)</f>
        <v/>
      </c>
      <c r="E18">
        <f>IF(AND($E$9=1,MOD(INT(A18/8),2)=1),1,0)</f>
        <v/>
      </c>
      <c r="F18">
        <f>$H$4</f>
        <v/>
      </c>
      <c r="G18">
        <f>F18-M18</f>
        <v/>
      </c>
      <c r="H18">
        <f>G18-L18</f>
        <v/>
      </c>
      <c r="I18">
        <f>H18-K18</f>
        <v/>
      </c>
      <c r="J18">
        <f>IF(B18=1,0,MIN($B$6,I18))</f>
        <v/>
      </c>
      <c r="K18">
        <f>IF(C18=1,0,MIN($C$6,H18))</f>
        <v/>
      </c>
      <c r="L18">
        <f>IF(D18=1,0,MIN($D$6,G18))</f>
        <v/>
      </c>
      <c r="M18">
        <f>IF(E18=1,0,MIN($E$6,F18))</f>
        <v/>
      </c>
      <c r="N18">
        <f>I18-J18</f>
        <v/>
      </c>
      <c r="O18">
        <f>(1-B18)*$B$6+(1-C18)*$C$6+(1-D18)*$D$6+(1-E18)*$E$6</f>
        <v/>
      </c>
      <c r="P18">
        <f>IF(B18=1,0,IF(O18&lt;=0,0,IF($H$4&gt;=O18,$B$6,$H$4*$B$6/O18)))</f>
        <v/>
      </c>
      <c r="Q18">
        <f>IF(C18=1,0,IF(O18&lt;=0,0,IF($H$4&gt;=O18,$C$6,$H$4*$C$6/O18)))</f>
        <v/>
      </c>
      <c r="R18">
        <f>IF(D18=1,0,IF(O18&lt;=0,0,IF($H$4&gt;=O18,$D$6,$H$4*$D$6/O18)))</f>
        <v/>
      </c>
      <c r="S18">
        <f>IF(E18=1,0,IF(O18&lt;=0,0,IF($H$4&gt;=O18,$E$6,$H$4*$E$6/O18)))</f>
        <v/>
      </c>
      <c r="T18">
        <f>IF(O18&lt;=0,$H$4,MAX(0,$H$4-O18))</f>
        <v/>
      </c>
      <c r="U18">
        <f>IF($H$5=1,P18,J18)</f>
        <v/>
      </c>
      <c r="V18">
        <f>IF($H$5=1,Q18,K18)</f>
        <v/>
      </c>
      <c r="W18">
        <f>IF($H$5=1,R18,L18)</f>
        <v/>
      </c>
      <c r="X18">
        <f>IF($H$5=1,S18,M18)</f>
        <v/>
      </c>
      <c r="Y18">
        <f>IF($H$5=1,T18,N18)</f>
        <v/>
      </c>
      <c r="Z18">
        <f>$H$3</f>
        <v/>
      </c>
      <c r="AA18">
        <f>IF(OR(B18=1,$B$8=2,$B$8=3),$B$4,0)</f>
        <v/>
      </c>
      <c r="AB18">
        <f>IF(OR(C18=1,$C$8=2,$C$8=3),$C$4,0)</f>
        <v/>
      </c>
      <c r="AC18">
        <f>IF(OR(D18=1,$D$8=2,$D$8=3),$D$4,0)</f>
        <v/>
      </c>
      <c r="AD18">
        <f>IF(OR(E18=1,$E$8=2,$E$8=3),$E$4,0)</f>
        <v/>
      </c>
      <c r="AE18">
        <f>1E+300</f>
        <v/>
      </c>
      <c r="AF18">
        <f>IF(OR(B18=1,$B$8=2),1E+300,MAX(0,$B$7-U18))</f>
        <v/>
      </c>
      <c r="AG18">
        <f>IF(OR(C18=1,$C$8=2),1E+300,MAX(0,$C$7-V18))</f>
        <v/>
      </c>
      <c r="AH18">
        <f>IF(OR(D18=1,$D$8=2),1E+300,MAX(0,$D$7-W18))</f>
        <v/>
      </c>
      <c r="AI18">
        <f>IF(OR(E18=1,$E$8=2),1E+300,MAX(0,$E$7-X18))</f>
        <v/>
      </c>
      <c r="AJ18">
        <f>IF(Z18&gt;0,1,0)</f>
        <v/>
      </c>
      <c r="AK18">
        <f>IF(AA18&gt;0,1,0)</f>
        <v/>
      </c>
      <c r="AL18">
        <f>IF(AB18&gt;0,1,0)</f>
        <v/>
      </c>
      <c r="AM18">
        <f>IF(AC18&gt;0,1,0)</f>
        <v/>
      </c>
      <c r="AN18">
        <f>IF(AD18&gt;0,1,0)</f>
        <v/>
      </c>
      <c r="AO18">
        <f>IF(OR(FALSE,Y18&lt;=0.000001,AP18&lt;=0),1,0)</f>
        <v/>
      </c>
      <c r="AP18">
        <f>Z18*AJ18+AA18*AK18+AB18*AL18+AC18*AM18+AD18*AN18</f>
        <v/>
      </c>
      <c r="AQ18">
        <f>IF(AO18=1,0,Y18/AP18)</f>
        <v/>
      </c>
      <c r="AR18">
        <f>IF(AND(AO18=0,AJ18=1,Z18*AQ18&gt;AE18+0.000001),1,0)</f>
        <v/>
      </c>
      <c r="AS18">
        <f>IF(AND(AO18=0,AK18=1,AA18*AQ18&gt;AF18+0.000001),1,0)</f>
        <v/>
      </c>
      <c r="AT18">
        <f>IF(AND(AO18=0,AL18=1,AB18*AQ18&gt;AG18+0.000001),1,0)</f>
        <v/>
      </c>
      <c r="AU18">
        <f>IF(AND(AO18=0,AM18=1,AC18*AQ18&gt;AH18+0.000001),1,0)</f>
        <v/>
      </c>
      <c r="AV18">
        <f>IF(AND(AO18=0,AN18=1,AD18*AQ18&gt;AI18+0.000001),1,0)</f>
        <v/>
      </c>
      <c r="AW18">
        <f>IF(AR18+AS18+AT18+AU18+AV18&gt;0,1,0)</f>
        <v/>
      </c>
      <c r="AX18">
        <f>IF(AO18=1,0,IF(AW18=1,AR18*AE18,AJ18*Z18*AQ18))</f>
        <v/>
      </c>
      <c r="AY18">
        <f>IF(AO18=1,0,IF(AW18=1,AS18*AF18,AK18*AA18*AQ18))</f>
        <v/>
      </c>
      <c r="AZ18">
        <f>IF(AO18=1,0,IF(AW18=1,AT18*AG18,AL18*AB18*AQ18))</f>
        <v/>
      </c>
      <c r="BA18">
        <f>IF(AO18=1,0,IF(AW18=1,AU18*AH18,AM18*AC18*AQ18))</f>
        <v/>
      </c>
      <c r="BB18">
        <f>IF(AO18=1,0,IF(AW18=1,AV18*AI18,AN18*AD18*AQ18))</f>
        <v/>
      </c>
      <c r="BC18">
        <f>IF(AO18=1,Y18,IF(AW18=1,Y18-(AR18*AE18+AS18*AF18+AT18*AG18+AU18*AH18+AV18*AI18),0))</f>
        <v/>
      </c>
      <c r="BD18">
        <f>IF(AND(AJ18=1,AR18=0),1,0)</f>
        <v/>
      </c>
      <c r="BE18">
        <f>IF(AND(AK18=1,AS18=0),1,0)</f>
        <v/>
      </c>
      <c r="BF18">
        <f>IF(AND(AL18=1,AT18=0),1,0)</f>
        <v/>
      </c>
      <c r="BG18">
        <f>IF(AND(AM18=1,AU18=0),1,0)</f>
        <v/>
      </c>
      <c r="BH18">
        <f>IF(AND(AN18=1,AV18=0),1,0)</f>
        <v/>
      </c>
      <c r="BI18">
        <f>IF(OR(OR(AO18=1,AW18=0),BC18&lt;=0.000001,BJ18&lt;=0),1,0)</f>
        <v/>
      </c>
      <c r="BJ18">
        <f>Z18*BD18+AA18*BE18+AB18*BF18+AC18*BG18+AD18*BH18</f>
        <v/>
      </c>
      <c r="BK18">
        <f>IF(BI18=1,0,BC18/BJ18)</f>
        <v/>
      </c>
      <c r="BL18">
        <f>IF(AND(BI18=0,BD18=1,Z18*BK18&gt;AE18+0.000001),1,0)</f>
        <v/>
      </c>
      <c r="BM18">
        <f>IF(AND(BI18=0,BE18=1,AA18*BK18&gt;AF18+0.000001),1,0)</f>
        <v/>
      </c>
      <c r="BN18">
        <f>IF(AND(BI18=0,BF18=1,AB18*BK18&gt;AG18+0.000001),1,0)</f>
        <v/>
      </c>
      <c r="BO18">
        <f>IF(AND(BI18=0,BG18=1,AC18*BK18&gt;AH18+0.000001),1,0)</f>
        <v/>
      </c>
      <c r="BP18">
        <f>IF(AND(BI18=0,BH18=1,AD18*BK18&gt;AI18+0.000001),1,0)</f>
        <v/>
      </c>
      <c r="BQ18">
        <f>IF(BL18+BM18+BN18+BO18+BP18&gt;0,1,0)</f>
        <v/>
      </c>
      <c r="BR18">
        <f>IF(BI18=1,0,IF(BQ18=1,BL18*AE18,BD18*Z18*BK18))</f>
        <v/>
      </c>
      <c r="BS18">
        <f>IF(BI18=1,0,IF(BQ18=1,BM18*AF18,BE18*AA18*BK18))</f>
        <v/>
      </c>
      <c r="BT18">
        <f>IF(BI18=1,0,IF(BQ18=1,BN18*AG18,BF18*AB18*BK18))</f>
        <v/>
      </c>
      <c r="BU18">
        <f>IF(BI18=1,0,IF(BQ18=1,BO18*AH18,BG18*AC18*BK18))</f>
        <v/>
      </c>
      <c r="BV18">
        <f>IF(BI18=1,0,IF(BQ18=1,BP18*AI18,BH18*AD18*BK18))</f>
        <v/>
      </c>
      <c r="BW18">
        <f>IF(BI18=1,BC18,IF(BQ18=1,BC18-(BL18*AE18+BM18*AF18+BN18*AG18+BO18*AH18+BP18*AI18),0))</f>
        <v/>
      </c>
      <c r="BX18">
        <f>IF(AND(BD18=1,BL18=0),1,0)</f>
        <v/>
      </c>
      <c r="BY18">
        <f>IF(AND(BE18=1,BM18=0),1,0)</f>
        <v/>
      </c>
      <c r="BZ18">
        <f>IF(AND(BF18=1,BN18=0),1,0)</f>
        <v/>
      </c>
      <c r="CA18">
        <f>IF(AND(BG18=1,BO18=0),1,0)</f>
        <v/>
      </c>
      <c r="CB18">
        <f>IF(AND(BH18=1,BP18=0),1,0)</f>
        <v/>
      </c>
      <c r="CC18">
        <f>IF(OR(OR(BI18=1,BQ18=0),BW18&lt;=0.000001,CD18&lt;=0),1,0)</f>
        <v/>
      </c>
      <c r="CD18">
        <f>Z18*BX18+AA18*BY18+AB18*BZ18+AC18*CA18+AD18*CB18</f>
        <v/>
      </c>
      <c r="CE18">
        <f>IF(CC18=1,0,BW18/CD18)</f>
        <v/>
      </c>
      <c r="CF18">
        <f>IF(AND(CC18=0,BX18=1,Z18*CE18&gt;AE18+0.000001),1,0)</f>
        <v/>
      </c>
      <c r="CG18">
        <f>IF(AND(CC18=0,BY18=1,AA18*CE18&gt;AF18+0.000001),1,0)</f>
        <v/>
      </c>
      <c r="CH18">
        <f>IF(AND(CC18=0,BZ18=1,AB18*CE18&gt;AG18+0.000001),1,0)</f>
        <v/>
      </c>
      <c r="CI18">
        <f>IF(AND(CC18=0,CA18=1,AC18*CE18&gt;AH18+0.000001),1,0)</f>
        <v/>
      </c>
      <c r="CJ18">
        <f>IF(AND(CC18=0,CB18=1,AD18*CE18&gt;AI18+0.000001),1,0)</f>
        <v/>
      </c>
      <c r="CK18">
        <f>IF(CF18+CG18+CH18+CI18+CJ18&gt;0,1,0)</f>
        <v/>
      </c>
      <c r="CL18">
        <f>IF(CC18=1,0,IF(CK18=1,CF18*AE18,BX18*Z18*CE18))</f>
        <v/>
      </c>
      <c r="CM18">
        <f>IF(CC18=1,0,IF(CK18=1,CG18*AF18,BY18*AA18*CE18))</f>
        <v/>
      </c>
      <c r="CN18">
        <f>IF(CC18=1,0,IF(CK18=1,CH18*AG18,BZ18*AB18*CE18))</f>
        <v/>
      </c>
      <c r="CO18">
        <f>IF(CC18=1,0,IF(CK18=1,CI18*AH18,CA18*AC18*CE18))</f>
        <v/>
      </c>
      <c r="CP18">
        <f>IF(CC18=1,0,IF(CK18=1,CJ18*AI18,CB18*AD18*CE18))</f>
        <v/>
      </c>
      <c r="CQ18">
        <f>IF(CC18=1,BW18,IF(CK18=1,BW18-(CF18*AE18+CG18*AF18+CH18*AG18+CI18*AH18+CJ18*AI18),0))</f>
        <v/>
      </c>
      <c r="CR18">
        <f>IF(AND(BX18=1,CF18=0),1,0)</f>
        <v/>
      </c>
      <c r="CS18">
        <f>IF(AND(BY18=1,CG18=0),1,0)</f>
        <v/>
      </c>
      <c r="CT18">
        <f>IF(AND(BZ18=1,CH18=0),1,0)</f>
        <v/>
      </c>
      <c r="CU18">
        <f>IF(AND(CA18=1,CI18=0),1,0)</f>
        <v/>
      </c>
      <c r="CV18">
        <f>IF(AND(CB18=1,CJ18=0),1,0)</f>
        <v/>
      </c>
      <c r="CW18">
        <f>IF(OR(OR(CC18=1,CK18=0),CQ18&lt;=0.000001,CX18&lt;=0),1,0)</f>
        <v/>
      </c>
      <c r="CX18">
        <f>Z18*CR18+AA18*CS18+AB18*CT18+AC18*CU18+AD18*CV18</f>
        <v/>
      </c>
      <c r="CY18">
        <f>IF(CW18=1,0,CQ18/CX18)</f>
        <v/>
      </c>
      <c r="CZ18">
        <f>IF(AND(CW18=0,CR18=1,Z18*CY18&gt;AE18+0.000001),1,0)</f>
        <v/>
      </c>
      <c r="DA18">
        <f>IF(AND(CW18=0,CS18=1,AA18*CY18&gt;AF18+0.000001),1,0)</f>
        <v/>
      </c>
      <c r="DB18">
        <f>IF(AND(CW18=0,CT18=1,AB18*CY18&gt;AG18+0.000001),1,0)</f>
        <v/>
      </c>
      <c r="DC18">
        <f>IF(AND(CW18=0,CU18=1,AC18*CY18&gt;AH18+0.000001),1,0)</f>
        <v/>
      </c>
      <c r="DD18">
        <f>IF(AND(CW18=0,CV18=1,AD18*CY18&gt;AI18+0.000001),1,0)</f>
        <v/>
      </c>
      <c r="DE18">
        <f>IF(CZ18+DA18+DB18+DC18+DD18&gt;0,1,0)</f>
        <v/>
      </c>
      <c r="DF18">
        <f>IF(CW18=1,0,IF(DE18=1,CZ18*AE18,CR18*Z18*CY18))</f>
        <v/>
      </c>
      <c r="DG18">
        <f>IF(CW18=1,0,IF(DE18=1,DA18*AF18,CS18*AA18*CY18))</f>
        <v/>
      </c>
      <c r="DH18">
        <f>IF(CW18=1,0,IF(DE18=1,DB18*AG18,CT18*AB18*CY18))</f>
        <v/>
      </c>
      <c r="DI18">
        <f>IF(CW18=1,0,IF(DE18=1,DC18*AH18,CU18*AC18*CY18))</f>
        <v/>
      </c>
      <c r="DJ18">
        <f>IF(CW18=1,0,IF(DE18=1,DD18*AI18,CV18*AD18*CY18))</f>
        <v/>
      </c>
      <c r="DK18">
        <f>IF(CW18=1,CQ18,IF(DE18=1,CQ18-(CZ18*AE18+DA18*AF18+DB18*AG18+DC18*AH18+DD18*AI18),0))</f>
        <v/>
      </c>
      <c r="DL18">
        <f>IF(AND(CR18=1,CZ18=0),1,0)</f>
        <v/>
      </c>
      <c r="DM18">
        <f>IF(AND(CS18=1,DA18=0),1,0)</f>
        <v/>
      </c>
      <c r="DN18">
        <f>IF(AND(CT18=1,DB18=0),1,0)</f>
        <v/>
      </c>
      <c r="DO18">
        <f>IF(AND(CU18=1,DC18=0),1,0)</f>
        <v/>
      </c>
      <c r="DP18">
        <f>IF(AND(CV18=1,DD18=0),1,0)</f>
        <v/>
      </c>
      <c r="DQ18">
        <f>IF(OR(OR(CW18=1,DE18=0),DK18&lt;=0.000001,DR18&lt;=0),1,0)</f>
        <v/>
      </c>
      <c r="DR18">
        <f>Z18*DL18+AA18*DM18+AB18*DN18+AC18*DO18+AD18*DP18</f>
        <v/>
      </c>
      <c r="DS18">
        <f>IF(DQ18=1,0,DK18/DR18)</f>
        <v/>
      </c>
      <c r="DT18">
        <f>IF(AND(DQ18=0,DL18=1,Z18*DS18&gt;AE18+0.000001),1,0)</f>
        <v/>
      </c>
      <c r="DU18">
        <f>IF(AND(DQ18=0,DM18=1,AA18*DS18&gt;AF18+0.000001),1,0)</f>
        <v/>
      </c>
      <c r="DV18">
        <f>IF(AND(DQ18=0,DN18=1,AB18*DS18&gt;AG18+0.000001),1,0)</f>
        <v/>
      </c>
      <c r="DW18">
        <f>IF(AND(DQ18=0,DO18=1,AC18*DS18&gt;AH18+0.000001),1,0)</f>
        <v/>
      </c>
      <c r="DX18">
        <f>IF(AND(DQ18=0,DP18=1,AD18*DS18&gt;AI18+0.000001),1,0)</f>
        <v/>
      </c>
      <c r="DY18">
        <f>IF(DT18+DU18+DV18+DW18+DX18&gt;0,1,0)</f>
        <v/>
      </c>
      <c r="DZ18">
        <f>IF(DQ18=1,0,IF(DY18=1,DT18*AE18,DL18*Z18*DS18))</f>
        <v/>
      </c>
      <c r="EA18">
        <f>IF(DQ18=1,0,IF(DY18=1,DU18*AF18,DM18*AA18*DS18))</f>
        <v/>
      </c>
      <c r="EB18">
        <f>IF(DQ18=1,0,IF(DY18=1,DV18*AG18,DN18*AB18*DS18))</f>
        <v/>
      </c>
      <c r="EC18">
        <f>IF(DQ18=1,0,IF(DY18=1,DW18*AH18,DO18*AC18*DS18))</f>
        <v/>
      </c>
      <c r="ED18">
        <f>IF(DQ18=1,0,IF(DY18=1,DX18*AI18,DP18*AD18*DS18))</f>
        <v/>
      </c>
      <c r="EE18">
        <f>IF(DQ18=1,DK18,IF(DY18=1,DK18-(DT18*AE18+DU18*AF18+DV18*AG18+DW18*AH18+DX18*AI18),0))</f>
        <v/>
      </c>
      <c r="EF18">
        <f>IF(AND(DL18=1,DT18=0),1,0)</f>
        <v/>
      </c>
      <c r="EG18">
        <f>IF(AND(DM18=1,DU18=0),1,0)</f>
        <v/>
      </c>
      <c r="EH18">
        <f>IF(AND(DN18=1,DV18=0),1,0)</f>
        <v/>
      </c>
      <c r="EI18">
        <f>IF(AND(DO18=1,DW18=0),1,0)</f>
        <v/>
      </c>
      <c r="EJ18">
        <f>IF(AND(DP18=1,DX18=0),1,0)</f>
        <v/>
      </c>
      <c r="EK18">
        <f>AX18+BR18+CL18+DF18+DZ18</f>
        <v/>
      </c>
      <c r="EL18">
        <f>U18+EP18</f>
        <v/>
      </c>
      <c r="EM18">
        <f>V18+EQ18</f>
        <v/>
      </c>
      <c r="EN18">
        <f>W18+ER18</f>
        <v/>
      </c>
      <c r="EO18">
        <f>X18+ES18</f>
        <v/>
      </c>
      <c r="EP18">
        <f>AY18+BS18+CM18+DG18+EA18</f>
        <v/>
      </c>
      <c r="EQ18">
        <f>AZ18+BT18+CN18+DH18+EB18</f>
        <v/>
      </c>
      <c r="ER18">
        <f>BA18+BU18+CO18+DI18+EC18</f>
        <v/>
      </c>
      <c r="ES18">
        <f>BB18+BV18+CP18+DJ18+ED18</f>
        <v/>
      </c>
      <c r="ET18">
        <f>IF(AND(OR($B$9=0,INDEX($EL$14:$EL$29,6)&lt;=EL18+0.000001),OR($C$9=0,INDEX($EM$14:$EM$29,7)&lt;=EM18+0.000001),OR($D$9=0,INDEX($EN$14:$EN$29,1)&lt;=EN18+0.000001),OR($E$9=0,INDEX($EO$14:$EO$29,13)&lt;=EO18+0.000001)),1,0)</f>
        <v/>
      </c>
      <c r="EU18">
        <f>IF(AND(OR($B$9=1,MOD(INT(A18/1),2)=0),OR($C$9=1,MOD(INT(A18/2),2)=0),OR($D$9=1,MOD(INT(A18/4),2)=0),OR($E$9=1,MOD(INT(A18/8),2)=0)),1,0)</f>
        <v/>
      </c>
      <c r="EV18">
        <f>IF(AND(ET18=1,EU18=1),(MOD(INT(A18/1),2)+MOD(INT(A18/2),2)+MOD(INT(A18/4),2)+MOD(INT(A18/8),2))*100+A18,"")</f>
        <v/>
      </c>
    </row>
    <row r="19">
      <c r="A19" t="n">
        <v>5</v>
      </c>
      <c r="B19">
        <f>IF(AND($B$9=1,MOD(INT(A19/1),2)=1),1,0)</f>
        <v/>
      </c>
      <c r="C19">
        <f>IF(AND($C$9=1,MOD(INT(A19/2),2)=1),1,0)</f>
        <v/>
      </c>
      <c r="D19">
        <f>IF(AND($D$9=1,MOD(INT(A19/4),2)=1),1,0)</f>
        <v/>
      </c>
      <c r="E19">
        <f>IF(AND($E$9=1,MOD(INT(A19/8),2)=1),1,0)</f>
        <v/>
      </c>
      <c r="F19">
        <f>$H$4</f>
        <v/>
      </c>
      <c r="G19">
        <f>F19-M19</f>
        <v/>
      </c>
      <c r="H19">
        <f>G19-L19</f>
        <v/>
      </c>
      <c r="I19">
        <f>H19-K19</f>
        <v/>
      </c>
      <c r="J19">
        <f>IF(B19=1,0,MIN($B$6,I19))</f>
        <v/>
      </c>
      <c r="K19">
        <f>IF(C19=1,0,MIN($C$6,H19))</f>
        <v/>
      </c>
      <c r="L19">
        <f>IF(D19=1,0,MIN($D$6,G19))</f>
        <v/>
      </c>
      <c r="M19">
        <f>IF(E19=1,0,MIN($E$6,F19))</f>
        <v/>
      </c>
      <c r="N19">
        <f>I19-J19</f>
        <v/>
      </c>
      <c r="O19">
        <f>(1-B19)*$B$6+(1-C19)*$C$6+(1-D19)*$D$6+(1-E19)*$E$6</f>
        <v/>
      </c>
      <c r="P19">
        <f>IF(B19=1,0,IF(O19&lt;=0,0,IF($H$4&gt;=O19,$B$6,$H$4*$B$6/O19)))</f>
        <v/>
      </c>
      <c r="Q19">
        <f>IF(C19=1,0,IF(O19&lt;=0,0,IF($H$4&gt;=O19,$C$6,$H$4*$C$6/O19)))</f>
        <v/>
      </c>
      <c r="R19">
        <f>IF(D19=1,0,IF(O19&lt;=0,0,IF($H$4&gt;=O19,$D$6,$H$4*$D$6/O19)))</f>
        <v/>
      </c>
      <c r="S19">
        <f>IF(E19=1,0,IF(O19&lt;=0,0,IF($H$4&gt;=O19,$E$6,$H$4*$E$6/O19)))</f>
        <v/>
      </c>
      <c r="T19">
        <f>IF(O19&lt;=0,$H$4,MAX(0,$H$4-O19))</f>
        <v/>
      </c>
      <c r="U19">
        <f>IF($H$5=1,P19,J19)</f>
        <v/>
      </c>
      <c r="V19">
        <f>IF($H$5=1,Q19,K19)</f>
        <v/>
      </c>
      <c r="W19">
        <f>IF($H$5=1,R19,L19)</f>
        <v/>
      </c>
      <c r="X19">
        <f>IF($H$5=1,S19,M19)</f>
        <v/>
      </c>
      <c r="Y19">
        <f>IF($H$5=1,T19,N19)</f>
        <v/>
      </c>
      <c r="Z19">
        <f>$H$3</f>
        <v/>
      </c>
      <c r="AA19">
        <f>IF(OR(B19=1,$B$8=2,$B$8=3),$B$4,0)</f>
        <v/>
      </c>
      <c r="AB19">
        <f>IF(OR(C19=1,$C$8=2,$C$8=3),$C$4,0)</f>
        <v/>
      </c>
      <c r="AC19">
        <f>IF(OR(D19=1,$D$8=2,$D$8=3),$D$4,0)</f>
        <v/>
      </c>
      <c r="AD19">
        <f>IF(OR(E19=1,$E$8=2,$E$8=3),$E$4,0)</f>
        <v/>
      </c>
      <c r="AE19">
        <f>1E+300</f>
        <v/>
      </c>
      <c r="AF19">
        <f>IF(OR(B19=1,$B$8=2),1E+300,MAX(0,$B$7-U19))</f>
        <v/>
      </c>
      <c r="AG19">
        <f>IF(OR(C19=1,$C$8=2),1E+300,MAX(0,$C$7-V19))</f>
        <v/>
      </c>
      <c r="AH19">
        <f>IF(OR(D19=1,$D$8=2),1E+300,MAX(0,$D$7-W19))</f>
        <v/>
      </c>
      <c r="AI19">
        <f>IF(OR(E19=1,$E$8=2),1E+300,MAX(0,$E$7-X19))</f>
        <v/>
      </c>
      <c r="AJ19">
        <f>IF(Z19&gt;0,1,0)</f>
        <v/>
      </c>
      <c r="AK19">
        <f>IF(AA19&gt;0,1,0)</f>
        <v/>
      </c>
      <c r="AL19">
        <f>IF(AB19&gt;0,1,0)</f>
        <v/>
      </c>
      <c r="AM19">
        <f>IF(AC19&gt;0,1,0)</f>
        <v/>
      </c>
      <c r="AN19">
        <f>IF(AD19&gt;0,1,0)</f>
        <v/>
      </c>
      <c r="AO19">
        <f>IF(OR(FALSE,Y19&lt;=0.000001,AP19&lt;=0),1,0)</f>
        <v/>
      </c>
      <c r="AP19">
        <f>Z19*AJ19+AA19*AK19+AB19*AL19+AC19*AM19+AD19*AN19</f>
        <v/>
      </c>
      <c r="AQ19">
        <f>IF(AO19=1,0,Y19/AP19)</f>
        <v/>
      </c>
      <c r="AR19">
        <f>IF(AND(AO19=0,AJ19=1,Z19*AQ19&gt;AE19+0.000001),1,0)</f>
        <v/>
      </c>
      <c r="AS19">
        <f>IF(AND(AO19=0,AK19=1,AA19*AQ19&gt;AF19+0.000001),1,0)</f>
        <v/>
      </c>
      <c r="AT19">
        <f>IF(AND(AO19=0,AL19=1,AB19*AQ19&gt;AG19+0.000001),1,0)</f>
        <v/>
      </c>
      <c r="AU19">
        <f>IF(AND(AO19=0,AM19=1,AC19*AQ19&gt;AH19+0.000001),1,0)</f>
        <v/>
      </c>
      <c r="AV19">
        <f>IF(AND(AO19=0,AN19=1,AD19*AQ19&gt;AI19+0.000001),1,0)</f>
        <v/>
      </c>
      <c r="AW19">
        <f>IF(AR19+AS19+AT19+AU19+AV19&gt;0,1,0)</f>
        <v/>
      </c>
      <c r="AX19">
        <f>IF(AO19=1,0,IF(AW19=1,AR19*AE19,AJ19*Z19*AQ19))</f>
        <v/>
      </c>
      <c r="AY19">
        <f>IF(AO19=1,0,IF(AW19=1,AS19*AF19,AK19*AA19*AQ19))</f>
        <v/>
      </c>
      <c r="AZ19">
        <f>IF(AO19=1,0,IF(AW19=1,AT19*AG19,AL19*AB19*AQ19))</f>
        <v/>
      </c>
      <c r="BA19">
        <f>IF(AO19=1,0,IF(AW19=1,AU19*AH19,AM19*AC19*AQ19))</f>
        <v/>
      </c>
      <c r="BB19">
        <f>IF(AO19=1,0,IF(AW19=1,AV19*AI19,AN19*AD19*AQ19))</f>
        <v/>
      </c>
      <c r="BC19">
        <f>IF(AO19=1,Y19,IF(AW19=1,Y19-(AR19*AE19+AS19*AF19+AT19*AG19+AU19*AH19+AV19*AI19),0))</f>
        <v/>
      </c>
      <c r="BD19">
        <f>IF(AND(AJ19=1,AR19=0),1,0)</f>
        <v/>
      </c>
      <c r="BE19">
        <f>IF(AND(AK19=1,AS19=0),1,0)</f>
        <v/>
      </c>
      <c r="BF19">
        <f>IF(AND(AL19=1,AT19=0),1,0)</f>
        <v/>
      </c>
      <c r="BG19">
        <f>IF(AND(AM19=1,AU19=0),1,0)</f>
        <v/>
      </c>
      <c r="BH19">
        <f>IF(AND(AN19=1,AV19=0),1,0)</f>
        <v/>
      </c>
      <c r="BI19">
        <f>IF(OR(OR(AO19=1,AW19=0),BC19&lt;=0.000001,BJ19&lt;=0),1,0)</f>
        <v/>
      </c>
      <c r="BJ19">
        <f>Z19*BD19+AA19*BE19+AB19*BF19+AC19*BG19+AD19*BH19</f>
        <v/>
      </c>
      <c r="BK19">
        <f>IF(BI19=1,0,BC19/BJ19)</f>
        <v/>
      </c>
      <c r="BL19">
        <f>IF(AND(BI19=0,BD19=1,Z19*BK19&gt;AE19+0.000001),1,0)</f>
        <v/>
      </c>
      <c r="BM19">
        <f>IF(AND(BI19=0,BE19=1,AA19*BK19&gt;AF19+0.000001),1,0)</f>
        <v/>
      </c>
      <c r="BN19">
        <f>IF(AND(BI19=0,BF19=1,AB19*BK19&gt;AG19+0.000001),1,0)</f>
        <v/>
      </c>
      <c r="BO19">
        <f>IF(AND(BI19=0,BG19=1,AC19*BK19&gt;AH19+0.000001),1,0)</f>
        <v/>
      </c>
      <c r="BP19">
        <f>IF(AND(BI19=0,BH19=1,AD19*BK19&gt;AI19+0.000001),1,0)</f>
        <v/>
      </c>
      <c r="BQ19">
        <f>IF(BL19+BM19+BN19+BO19+BP19&gt;0,1,0)</f>
        <v/>
      </c>
      <c r="BR19">
        <f>IF(BI19=1,0,IF(BQ19=1,BL19*AE19,BD19*Z19*BK19))</f>
        <v/>
      </c>
      <c r="BS19">
        <f>IF(BI19=1,0,IF(BQ19=1,BM19*AF19,BE19*AA19*BK19))</f>
        <v/>
      </c>
      <c r="BT19">
        <f>IF(BI19=1,0,IF(BQ19=1,BN19*AG19,BF19*AB19*BK19))</f>
        <v/>
      </c>
      <c r="BU19">
        <f>IF(BI19=1,0,IF(BQ19=1,BO19*AH19,BG19*AC19*BK19))</f>
        <v/>
      </c>
      <c r="BV19">
        <f>IF(BI19=1,0,IF(BQ19=1,BP19*AI19,BH19*AD19*BK19))</f>
        <v/>
      </c>
      <c r="BW19">
        <f>IF(BI19=1,BC19,IF(BQ19=1,BC19-(BL19*AE19+BM19*AF19+BN19*AG19+BO19*AH19+BP19*AI19),0))</f>
        <v/>
      </c>
      <c r="BX19">
        <f>IF(AND(BD19=1,BL19=0),1,0)</f>
        <v/>
      </c>
      <c r="BY19">
        <f>IF(AND(BE19=1,BM19=0),1,0)</f>
        <v/>
      </c>
      <c r="BZ19">
        <f>IF(AND(BF19=1,BN19=0),1,0)</f>
        <v/>
      </c>
      <c r="CA19">
        <f>IF(AND(BG19=1,BO19=0),1,0)</f>
        <v/>
      </c>
      <c r="CB19">
        <f>IF(AND(BH19=1,BP19=0),1,0)</f>
        <v/>
      </c>
      <c r="CC19">
        <f>IF(OR(OR(BI19=1,BQ19=0),BW19&lt;=0.000001,CD19&lt;=0),1,0)</f>
        <v/>
      </c>
      <c r="CD19">
        <f>Z19*BX19+AA19*BY19+AB19*BZ19+AC19*CA19+AD19*CB19</f>
        <v/>
      </c>
      <c r="CE19">
        <f>IF(CC19=1,0,BW19/CD19)</f>
        <v/>
      </c>
      <c r="CF19">
        <f>IF(AND(CC19=0,BX19=1,Z19*CE19&gt;AE19+0.000001),1,0)</f>
        <v/>
      </c>
      <c r="CG19">
        <f>IF(AND(CC19=0,BY19=1,AA19*CE19&gt;AF19+0.000001),1,0)</f>
        <v/>
      </c>
      <c r="CH19">
        <f>IF(AND(CC19=0,BZ19=1,AB19*CE19&gt;AG19+0.000001),1,0)</f>
        <v/>
      </c>
      <c r="CI19">
        <f>IF(AND(CC19=0,CA19=1,AC19*CE19&gt;AH19+0.000001),1,0)</f>
        <v/>
      </c>
      <c r="CJ19">
        <f>IF(AND(CC19=0,CB19=1,AD19*CE19&gt;AI19+0.000001),1,0)</f>
        <v/>
      </c>
      <c r="CK19">
        <f>IF(CF19+CG19+CH19+CI19+CJ19&gt;0,1,0)</f>
        <v/>
      </c>
      <c r="CL19">
        <f>IF(CC19=1,0,IF(CK19=1,CF19*AE19,BX19*Z19*CE19))</f>
        <v/>
      </c>
      <c r="CM19">
        <f>IF(CC19=1,0,IF(CK19=1,CG19*AF19,BY19*AA19*CE19))</f>
        <v/>
      </c>
      <c r="CN19">
        <f>IF(CC19=1,0,IF(CK19=1,CH19*AG19,BZ19*AB19*CE19))</f>
        <v/>
      </c>
      <c r="CO19">
        <f>IF(CC19=1,0,IF(CK19=1,CI19*AH19,CA19*AC19*CE19))</f>
        <v/>
      </c>
      <c r="CP19">
        <f>IF(CC19=1,0,IF(CK19=1,CJ19*AI19,CB19*AD19*CE19))</f>
        <v/>
      </c>
      <c r="CQ19">
        <f>IF(CC19=1,BW19,IF(CK19=1,BW19-(CF19*AE19+CG19*AF19+CH19*AG19+CI19*AH19+CJ19*AI19),0))</f>
        <v/>
      </c>
      <c r="CR19">
        <f>IF(AND(BX19=1,CF19=0),1,0)</f>
        <v/>
      </c>
      <c r="CS19">
        <f>IF(AND(BY19=1,CG19=0),1,0)</f>
        <v/>
      </c>
      <c r="CT19">
        <f>IF(AND(BZ19=1,CH19=0),1,0)</f>
        <v/>
      </c>
      <c r="CU19">
        <f>IF(AND(CA19=1,CI19=0),1,0)</f>
        <v/>
      </c>
      <c r="CV19">
        <f>IF(AND(CB19=1,CJ19=0),1,0)</f>
        <v/>
      </c>
      <c r="CW19">
        <f>IF(OR(OR(CC19=1,CK19=0),CQ19&lt;=0.000001,CX19&lt;=0),1,0)</f>
        <v/>
      </c>
      <c r="CX19">
        <f>Z19*CR19+AA19*CS19+AB19*CT19+AC19*CU19+AD19*CV19</f>
        <v/>
      </c>
      <c r="CY19">
        <f>IF(CW19=1,0,CQ19/CX19)</f>
        <v/>
      </c>
      <c r="CZ19">
        <f>IF(AND(CW19=0,CR19=1,Z19*CY19&gt;AE19+0.000001),1,0)</f>
        <v/>
      </c>
      <c r="DA19">
        <f>IF(AND(CW19=0,CS19=1,AA19*CY19&gt;AF19+0.000001),1,0)</f>
        <v/>
      </c>
      <c r="DB19">
        <f>IF(AND(CW19=0,CT19=1,AB19*CY19&gt;AG19+0.000001),1,0)</f>
        <v/>
      </c>
      <c r="DC19">
        <f>IF(AND(CW19=0,CU19=1,AC19*CY19&gt;AH19+0.000001),1,0)</f>
        <v/>
      </c>
      <c r="DD19">
        <f>IF(AND(CW19=0,CV19=1,AD19*CY19&gt;AI19+0.000001),1,0)</f>
        <v/>
      </c>
      <c r="DE19">
        <f>IF(CZ19+DA19+DB19+DC19+DD19&gt;0,1,0)</f>
        <v/>
      </c>
      <c r="DF19">
        <f>IF(CW19=1,0,IF(DE19=1,CZ19*AE19,CR19*Z19*CY19))</f>
        <v/>
      </c>
      <c r="DG19">
        <f>IF(CW19=1,0,IF(DE19=1,DA19*AF19,CS19*AA19*CY19))</f>
        <v/>
      </c>
      <c r="DH19">
        <f>IF(CW19=1,0,IF(DE19=1,DB19*AG19,CT19*AB19*CY19))</f>
        <v/>
      </c>
      <c r="DI19">
        <f>IF(CW19=1,0,IF(DE19=1,DC19*AH19,CU19*AC19*CY19))</f>
        <v/>
      </c>
      <c r="DJ19">
        <f>IF(CW19=1,0,IF(DE19=1,DD19*AI19,CV19*AD19*CY19))</f>
        <v/>
      </c>
      <c r="DK19">
        <f>IF(CW19=1,CQ19,IF(DE19=1,CQ19-(CZ19*AE19+DA19*AF19+DB19*AG19+DC19*AH19+DD19*AI19),0))</f>
        <v/>
      </c>
      <c r="DL19">
        <f>IF(AND(CR19=1,CZ19=0),1,0)</f>
        <v/>
      </c>
      <c r="DM19">
        <f>IF(AND(CS19=1,DA19=0),1,0)</f>
        <v/>
      </c>
      <c r="DN19">
        <f>IF(AND(CT19=1,DB19=0),1,0)</f>
        <v/>
      </c>
      <c r="DO19">
        <f>IF(AND(CU19=1,DC19=0),1,0)</f>
        <v/>
      </c>
      <c r="DP19">
        <f>IF(AND(CV19=1,DD19=0),1,0)</f>
        <v/>
      </c>
      <c r="DQ19">
        <f>IF(OR(OR(CW19=1,DE19=0),DK19&lt;=0.000001,DR19&lt;=0),1,0)</f>
        <v/>
      </c>
      <c r="DR19">
        <f>Z19*DL19+AA19*DM19+AB19*DN19+AC19*DO19+AD19*DP19</f>
        <v/>
      </c>
      <c r="DS19">
        <f>IF(DQ19=1,0,DK19/DR19)</f>
        <v/>
      </c>
      <c r="DT19">
        <f>IF(AND(DQ19=0,DL19=1,Z19*DS19&gt;AE19+0.000001),1,0)</f>
        <v/>
      </c>
      <c r="DU19">
        <f>IF(AND(DQ19=0,DM19=1,AA19*DS19&gt;AF19+0.000001),1,0)</f>
        <v/>
      </c>
      <c r="DV19">
        <f>IF(AND(DQ19=0,DN19=1,AB19*DS19&gt;AG19+0.000001),1,0)</f>
        <v/>
      </c>
      <c r="DW19">
        <f>IF(AND(DQ19=0,DO19=1,AC19*DS19&gt;AH19+0.000001),1,0)</f>
        <v/>
      </c>
      <c r="DX19">
        <f>IF(AND(DQ19=0,DP19=1,AD19*DS19&gt;AI19+0.000001),1,0)</f>
        <v/>
      </c>
      <c r="DY19">
        <f>IF(DT19+DU19+DV19+DW19+DX19&gt;0,1,0)</f>
        <v/>
      </c>
      <c r="DZ19">
        <f>IF(DQ19=1,0,IF(DY19=1,DT19*AE19,DL19*Z19*DS19))</f>
        <v/>
      </c>
      <c r="EA19">
        <f>IF(DQ19=1,0,IF(DY19=1,DU19*AF19,DM19*AA19*DS19))</f>
        <v/>
      </c>
      <c r="EB19">
        <f>IF(DQ19=1,0,IF(DY19=1,DV19*AG19,DN19*AB19*DS19))</f>
        <v/>
      </c>
      <c r="EC19">
        <f>IF(DQ19=1,0,IF(DY19=1,DW19*AH19,DO19*AC19*DS19))</f>
        <v/>
      </c>
      <c r="ED19">
        <f>IF(DQ19=1,0,IF(DY19=1,DX19*AI19,DP19*AD19*DS19))</f>
        <v/>
      </c>
      <c r="EE19">
        <f>IF(DQ19=1,DK19,IF(DY19=1,DK19-(DT19*AE19+DU19*AF19+DV19*AG19+DW19*AH19+DX19*AI19),0))</f>
        <v/>
      </c>
      <c r="EF19">
        <f>IF(AND(DL19=1,DT19=0),1,0)</f>
        <v/>
      </c>
      <c r="EG19">
        <f>IF(AND(DM19=1,DU19=0),1,0)</f>
        <v/>
      </c>
      <c r="EH19">
        <f>IF(AND(DN19=1,DV19=0),1,0)</f>
        <v/>
      </c>
      <c r="EI19">
        <f>IF(AND(DO19=1,DW19=0),1,0)</f>
        <v/>
      </c>
      <c r="EJ19">
        <f>IF(AND(DP19=1,DX19=0),1,0)</f>
        <v/>
      </c>
      <c r="EK19">
        <f>AX19+BR19+CL19+DF19+DZ19</f>
        <v/>
      </c>
      <c r="EL19">
        <f>U19+EP19</f>
        <v/>
      </c>
      <c r="EM19">
        <f>V19+EQ19</f>
        <v/>
      </c>
      <c r="EN19">
        <f>W19+ER19</f>
        <v/>
      </c>
      <c r="EO19">
        <f>X19+ES19</f>
        <v/>
      </c>
      <c r="EP19">
        <f>AY19+BS19+CM19+DG19+EA19</f>
        <v/>
      </c>
      <c r="EQ19">
        <f>AZ19+BT19+CN19+DH19+EB19</f>
        <v/>
      </c>
      <c r="ER19">
        <f>BA19+BU19+CO19+DI19+EC19</f>
        <v/>
      </c>
      <c r="ES19">
        <f>BB19+BV19+CP19+DJ19+ED19</f>
        <v/>
      </c>
      <c r="ET19">
        <f>IF(AND(OR($B$9=0,INDEX($EL$14:$EL$29,5)&lt;=EL19+0.000001),OR($C$9=0,INDEX($EM$14:$EM$29,8)&lt;=EM19+0.000001),OR($D$9=0,INDEX($EN$14:$EN$29,2)&lt;=EN19+0.000001),OR($E$9=0,INDEX($EO$14:$EO$29,14)&lt;=EO19+0.000001)),1,0)</f>
        <v/>
      </c>
      <c r="EU19">
        <f>IF(AND(OR($B$9=1,MOD(INT(A19/1),2)=0),OR($C$9=1,MOD(INT(A19/2),2)=0),OR($D$9=1,MOD(INT(A19/4),2)=0),OR($E$9=1,MOD(INT(A19/8),2)=0)),1,0)</f>
        <v/>
      </c>
      <c r="EV19">
        <f>IF(AND(ET19=1,EU19=1),(MOD(INT(A19/1),2)+MOD(INT(A19/2),2)+MOD(INT(A19/4),2)+MOD(INT(A19/8),2))*100+A19,"")</f>
        <v/>
      </c>
    </row>
    <row r="20">
      <c r="A20" t="n">
        <v>6</v>
      </c>
      <c r="B20">
        <f>IF(AND($B$9=1,MOD(INT(A20/1),2)=1),1,0)</f>
        <v/>
      </c>
      <c r="C20">
        <f>IF(AND($C$9=1,MOD(INT(A20/2),2)=1),1,0)</f>
        <v/>
      </c>
      <c r="D20">
        <f>IF(AND($D$9=1,MOD(INT(A20/4),2)=1),1,0)</f>
        <v/>
      </c>
      <c r="E20">
        <f>IF(AND($E$9=1,MOD(INT(A20/8),2)=1),1,0)</f>
        <v/>
      </c>
      <c r="F20">
        <f>$H$4</f>
        <v/>
      </c>
      <c r="G20">
        <f>F20-M20</f>
        <v/>
      </c>
      <c r="H20">
        <f>G20-L20</f>
        <v/>
      </c>
      <c r="I20">
        <f>H20-K20</f>
        <v/>
      </c>
      <c r="J20">
        <f>IF(B20=1,0,MIN($B$6,I20))</f>
        <v/>
      </c>
      <c r="K20">
        <f>IF(C20=1,0,MIN($C$6,H20))</f>
        <v/>
      </c>
      <c r="L20">
        <f>IF(D20=1,0,MIN($D$6,G20))</f>
        <v/>
      </c>
      <c r="M20">
        <f>IF(E20=1,0,MIN($E$6,F20))</f>
        <v/>
      </c>
      <c r="N20">
        <f>I20-J20</f>
        <v/>
      </c>
      <c r="O20">
        <f>(1-B20)*$B$6+(1-C20)*$C$6+(1-D20)*$D$6+(1-E20)*$E$6</f>
        <v/>
      </c>
      <c r="P20">
        <f>IF(B20=1,0,IF(O20&lt;=0,0,IF($H$4&gt;=O20,$B$6,$H$4*$B$6/O20)))</f>
        <v/>
      </c>
      <c r="Q20">
        <f>IF(C20=1,0,IF(O20&lt;=0,0,IF($H$4&gt;=O20,$C$6,$H$4*$C$6/O20)))</f>
        <v/>
      </c>
      <c r="R20">
        <f>IF(D20=1,0,IF(O20&lt;=0,0,IF($H$4&gt;=O20,$D$6,$H$4*$D$6/O20)))</f>
        <v/>
      </c>
      <c r="S20">
        <f>IF(E20=1,0,IF(O20&lt;=0,0,IF($H$4&gt;=O20,$E$6,$H$4*$E$6/O20)))</f>
        <v/>
      </c>
      <c r="T20">
        <f>IF(O20&lt;=0,$H$4,MAX(0,$H$4-O20))</f>
        <v/>
      </c>
      <c r="U20">
        <f>IF($H$5=1,P20,J20)</f>
        <v/>
      </c>
      <c r="V20">
        <f>IF($H$5=1,Q20,K20)</f>
        <v/>
      </c>
      <c r="W20">
        <f>IF($H$5=1,R20,L20)</f>
        <v/>
      </c>
      <c r="X20">
        <f>IF($H$5=1,S20,M20)</f>
        <v/>
      </c>
      <c r="Y20">
        <f>IF($H$5=1,T20,N20)</f>
        <v/>
      </c>
      <c r="Z20">
        <f>$H$3</f>
        <v/>
      </c>
      <c r="AA20">
        <f>IF(OR(B20=1,$B$8=2,$B$8=3),$B$4,0)</f>
        <v/>
      </c>
      <c r="AB20">
        <f>IF(OR(C20=1,$C$8=2,$C$8=3),$C$4,0)</f>
        <v/>
      </c>
      <c r="AC20">
        <f>IF(OR(D20=1,$D$8=2,$D$8=3),$D$4,0)</f>
        <v/>
      </c>
      <c r="AD20">
        <f>IF(OR(E20=1,$E$8=2,$E$8=3),$E$4,0)</f>
        <v/>
      </c>
      <c r="AE20">
        <f>1E+300</f>
        <v/>
      </c>
      <c r="AF20">
        <f>IF(OR(B20=1,$B$8=2),1E+300,MAX(0,$B$7-U20))</f>
        <v/>
      </c>
      <c r="AG20">
        <f>IF(OR(C20=1,$C$8=2),1E+300,MAX(0,$C$7-V20))</f>
        <v/>
      </c>
      <c r="AH20">
        <f>IF(OR(D20=1,$D$8=2),1E+300,MAX(0,$D$7-W20))</f>
        <v/>
      </c>
      <c r="AI20">
        <f>IF(OR(E20=1,$E$8=2),1E+300,MAX(0,$E$7-X20))</f>
        <v/>
      </c>
      <c r="AJ20">
        <f>IF(Z20&gt;0,1,0)</f>
        <v/>
      </c>
      <c r="AK20">
        <f>IF(AA20&gt;0,1,0)</f>
        <v/>
      </c>
      <c r="AL20">
        <f>IF(AB20&gt;0,1,0)</f>
        <v/>
      </c>
      <c r="AM20">
        <f>IF(AC20&gt;0,1,0)</f>
        <v/>
      </c>
      <c r="AN20">
        <f>IF(AD20&gt;0,1,0)</f>
        <v/>
      </c>
      <c r="AO20">
        <f>IF(OR(FALSE,Y20&lt;=0.000001,AP20&lt;=0),1,0)</f>
        <v/>
      </c>
      <c r="AP20">
        <f>Z20*AJ20+AA20*AK20+AB20*AL20+AC20*AM20+AD20*AN20</f>
        <v/>
      </c>
      <c r="AQ20">
        <f>IF(AO20=1,0,Y20/AP20)</f>
        <v/>
      </c>
      <c r="AR20">
        <f>IF(AND(AO20=0,AJ20=1,Z20*AQ20&gt;AE20+0.000001),1,0)</f>
        <v/>
      </c>
      <c r="AS20">
        <f>IF(AND(AO20=0,AK20=1,AA20*AQ20&gt;AF20+0.000001),1,0)</f>
        <v/>
      </c>
      <c r="AT20">
        <f>IF(AND(AO20=0,AL20=1,AB20*AQ20&gt;AG20+0.000001),1,0)</f>
        <v/>
      </c>
      <c r="AU20">
        <f>IF(AND(AO20=0,AM20=1,AC20*AQ20&gt;AH20+0.000001),1,0)</f>
        <v/>
      </c>
      <c r="AV20">
        <f>IF(AND(AO20=0,AN20=1,AD20*AQ20&gt;AI20+0.000001),1,0)</f>
        <v/>
      </c>
      <c r="AW20">
        <f>IF(AR20+AS20+AT20+AU20+AV20&gt;0,1,0)</f>
        <v/>
      </c>
      <c r="AX20">
        <f>IF(AO20=1,0,IF(AW20=1,AR20*AE20,AJ20*Z20*AQ20))</f>
        <v/>
      </c>
      <c r="AY20">
        <f>IF(AO20=1,0,IF(AW20=1,AS20*AF20,AK20*AA20*AQ20))</f>
        <v/>
      </c>
      <c r="AZ20">
        <f>IF(AO20=1,0,IF(AW20=1,AT20*AG20,AL20*AB20*AQ20))</f>
        <v/>
      </c>
      <c r="BA20">
        <f>IF(AO20=1,0,IF(AW20=1,AU20*AH20,AM20*AC20*AQ20))</f>
        <v/>
      </c>
      <c r="BB20">
        <f>IF(AO20=1,0,IF(AW20=1,AV20*AI20,AN20*AD20*AQ20))</f>
        <v/>
      </c>
      <c r="BC20">
        <f>IF(AO20=1,Y20,IF(AW20=1,Y20-(AR20*AE20+AS20*AF20+AT20*AG20+AU20*AH20+AV20*AI20),0))</f>
        <v/>
      </c>
      <c r="BD20">
        <f>IF(AND(AJ20=1,AR20=0),1,0)</f>
        <v/>
      </c>
      <c r="BE20">
        <f>IF(AND(AK20=1,AS20=0),1,0)</f>
        <v/>
      </c>
      <c r="BF20">
        <f>IF(AND(AL20=1,AT20=0),1,0)</f>
        <v/>
      </c>
      <c r="BG20">
        <f>IF(AND(AM20=1,AU20=0),1,0)</f>
        <v/>
      </c>
      <c r="BH20">
        <f>IF(AND(AN20=1,AV20=0),1,0)</f>
        <v/>
      </c>
      <c r="BI20">
        <f>IF(OR(OR(AO20=1,AW20=0),BC20&lt;=0.000001,BJ20&lt;=0),1,0)</f>
        <v/>
      </c>
      <c r="BJ20">
        <f>Z20*BD20+AA20*BE20+AB20*BF20+AC20*BG20+AD20*BH20</f>
        <v/>
      </c>
      <c r="BK20">
        <f>IF(BI20=1,0,BC20/BJ20)</f>
        <v/>
      </c>
      <c r="BL20">
        <f>IF(AND(BI20=0,BD20=1,Z20*BK20&gt;AE20+0.000001),1,0)</f>
        <v/>
      </c>
      <c r="BM20">
        <f>IF(AND(BI20=0,BE20=1,AA20*BK20&gt;AF20+0.000001),1,0)</f>
        <v/>
      </c>
      <c r="BN20">
        <f>IF(AND(BI20=0,BF20=1,AB20*BK20&gt;AG20+0.000001),1,0)</f>
        <v/>
      </c>
      <c r="BO20">
        <f>IF(AND(BI20=0,BG20=1,AC20*BK20&gt;AH20+0.000001),1,0)</f>
        <v/>
      </c>
      <c r="BP20">
        <f>IF(AND(BI20=0,BH20=1,AD20*BK20&gt;AI20+0.000001),1,0)</f>
        <v/>
      </c>
      <c r="BQ20">
        <f>IF(BL20+BM20+BN20+BO20+BP20&gt;0,1,0)</f>
        <v/>
      </c>
      <c r="BR20">
        <f>IF(BI20=1,0,IF(BQ20=1,BL20*AE20,BD20*Z20*BK20))</f>
        <v/>
      </c>
      <c r="BS20">
        <f>IF(BI20=1,0,IF(BQ20=1,BM20*AF20,BE20*AA20*BK20))</f>
        <v/>
      </c>
      <c r="BT20">
        <f>IF(BI20=1,0,IF(BQ20=1,BN20*AG20,BF20*AB20*BK20))</f>
        <v/>
      </c>
      <c r="BU20">
        <f>IF(BI20=1,0,IF(BQ20=1,BO20*AH20,BG20*AC20*BK20))</f>
        <v/>
      </c>
      <c r="BV20">
        <f>IF(BI20=1,0,IF(BQ20=1,BP20*AI20,BH20*AD20*BK20))</f>
        <v/>
      </c>
      <c r="BW20">
        <f>IF(BI20=1,BC20,IF(BQ20=1,BC20-(BL20*AE20+BM20*AF20+BN20*AG20+BO20*AH20+BP20*AI20),0))</f>
        <v/>
      </c>
      <c r="BX20">
        <f>IF(AND(BD20=1,BL20=0),1,0)</f>
        <v/>
      </c>
      <c r="BY20">
        <f>IF(AND(BE20=1,BM20=0),1,0)</f>
        <v/>
      </c>
      <c r="BZ20">
        <f>IF(AND(BF20=1,BN20=0),1,0)</f>
        <v/>
      </c>
      <c r="CA20">
        <f>IF(AND(BG20=1,BO20=0),1,0)</f>
        <v/>
      </c>
      <c r="CB20">
        <f>IF(AND(BH20=1,BP20=0),1,0)</f>
        <v/>
      </c>
      <c r="CC20">
        <f>IF(OR(OR(BI20=1,BQ20=0),BW20&lt;=0.000001,CD20&lt;=0),1,0)</f>
        <v/>
      </c>
      <c r="CD20">
        <f>Z20*BX20+AA20*BY20+AB20*BZ20+AC20*CA20+AD20*CB20</f>
        <v/>
      </c>
      <c r="CE20">
        <f>IF(CC20=1,0,BW20/CD20)</f>
        <v/>
      </c>
      <c r="CF20">
        <f>IF(AND(CC20=0,BX20=1,Z20*CE20&gt;AE20+0.000001),1,0)</f>
        <v/>
      </c>
      <c r="CG20">
        <f>IF(AND(CC20=0,BY20=1,AA20*CE20&gt;AF20+0.000001),1,0)</f>
        <v/>
      </c>
      <c r="CH20">
        <f>IF(AND(CC20=0,BZ20=1,AB20*CE20&gt;AG20+0.000001),1,0)</f>
        <v/>
      </c>
      <c r="CI20">
        <f>IF(AND(CC20=0,CA20=1,AC20*CE20&gt;AH20+0.000001),1,0)</f>
        <v/>
      </c>
      <c r="CJ20">
        <f>IF(AND(CC20=0,CB20=1,AD20*CE20&gt;AI20+0.000001),1,0)</f>
        <v/>
      </c>
      <c r="CK20">
        <f>IF(CF20+CG20+CH20+CI20+CJ20&gt;0,1,0)</f>
        <v/>
      </c>
      <c r="CL20">
        <f>IF(CC20=1,0,IF(CK20=1,CF20*AE20,BX20*Z20*CE20))</f>
        <v/>
      </c>
      <c r="CM20">
        <f>IF(CC20=1,0,IF(CK20=1,CG20*AF20,BY20*AA20*CE20))</f>
        <v/>
      </c>
      <c r="CN20">
        <f>IF(CC20=1,0,IF(CK20=1,CH20*AG20,BZ20*AB20*CE20))</f>
        <v/>
      </c>
      <c r="CO20">
        <f>IF(CC20=1,0,IF(CK20=1,CI20*AH20,CA20*AC20*CE20))</f>
        <v/>
      </c>
      <c r="CP20">
        <f>IF(CC20=1,0,IF(CK20=1,CJ20*AI20,CB20*AD20*CE20))</f>
        <v/>
      </c>
      <c r="CQ20">
        <f>IF(CC20=1,BW20,IF(CK20=1,BW20-(CF20*AE20+CG20*AF20+CH20*AG20+CI20*AH20+CJ20*AI20),0))</f>
        <v/>
      </c>
      <c r="CR20">
        <f>IF(AND(BX20=1,CF20=0),1,0)</f>
        <v/>
      </c>
      <c r="CS20">
        <f>IF(AND(BY20=1,CG20=0),1,0)</f>
        <v/>
      </c>
      <c r="CT20">
        <f>IF(AND(BZ20=1,CH20=0),1,0)</f>
        <v/>
      </c>
      <c r="CU20">
        <f>IF(AND(CA20=1,CI20=0),1,0)</f>
        <v/>
      </c>
      <c r="CV20">
        <f>IF(AND(CB20=1,CJ20=0),1,0)</f>
        <v/>
      </c>
      <c r="CW20">
        <f>IF(OR(OR(CC20=1,CK20=0),CQ20&lt;=0.000001,CX20&lt;=0),1,0)</f>
        <v/>
      </c>
      <c r="CX20">
        <f>Z20*CR20+AA20*CS20+AB20*CT20+AC20*CU20+AD20*CV20</f>
        <v/>
      </c>
      <c r="CY20">
        <f>IF(CW20=1,0,CQ20/CX20)</f>
        <v/>
      </c>
      <c r="CZ20">
        <f>IF(AND(CW20=0,CR20=1,Z20*CY20&gt;AE20+0.000001),1,0)</f>
        <v/>
      </c>
      <c r="DA20">
        <f>IF(AND(CW20=0,CS20=1,AA20*CY20&gt;AF20+0.000001),1,0)</f>
        <v/>
      </c>
      <c r="DB20">
        <f>IF(AND(CW20=0,CT20=1,AB20*CY20&gt;AG20+0.000001),1,0)</f>
        <v/>
      </c>
      <c r="DC20">
        <f>IF(AND(CW20=0,CU20=1,AC20*CY20&gt;AH20+0.000001),1,0)</f>
        <v/>
      </c>
      <c r="DD20">
        <f>IF(AND(CW20=0,CV20=1,AD20*CY20&gt;AI20+0.000001),1,0)</f>
        <v/>
      </c>
      <c r="DE20">
        <f>IF(CZ20+DA20+DB20+DC20+DD20&gt;0,1,0)</f>
        <v/>
      </c>
      <c r="DF20">
        <f>IF(CW20=1,0,IF(DE20=1,CZ20*AE20,CR20*Z20*CY20))</f>
        <v/>
      </c>
      <c r="DG20">
        <f>IF(CW20=1,0,IF(DE20=1,DA20*AF20,CS20*AA20*CY20))</f>
        <v/>
      </c>
      <c r="DH20">
        <f>IF(CW20=1,0,IF(DE20=1,DB20*AG20,CT20*AB20*CY20))</f>
        <v/>
      </c>
      <c r="DI20">
        <f>IF(CW20=1,0,IF(DE20=1,DC20*AH20,CU20*AC20*CY20))</f>
        <v/>
      </c>
      <c r="DJ20">
        <f>IF(CW20=1,0,IF(DE20=1,DD20*AI20,CV20*AD20*CY20))</f>
        <v/>
      </c>
      <c r="DK20">
        <f>IF(CW20=1,CQ20,IF(DE20=1,CQ20-(CZ20*AE20+DA20*AF20+DB20*AG20+DC20*AH20+DD20*AI20),0))</f>
        <v/>
      </c>
      <c r="DL20">
        <f>IF(AND(CR20=1,CZ20=0),1,0)</f>
        <v/>
      </c>
      <c r="DM20">
        <f>IF(AND(CS20=1,DA20=0),1,0)</f>
        <v/>
      </c>
      <c r="DN20">
        <f>IF(AND(CT20=1,DB20=0),1,0)</f>
        <v/>
      </c>
      <c r="DO20">
        <f>IF(AND(CU20=1,DC20=0),1,0)</f>
        <v/>
      </c>
      <c r="DP20">
        <f>IF(AND(CV20=1,DD20=0),1,0)</f>
        <v/>
      </c>
      <c r="DQ20">
        <f>IF(OR(OR(CW20=1,DE20=0),DK20&lt;=0.000001,DR20&lt;=0),1,0)</f>
        <v/>
      </c>
      <c r="DR20">
        <f>Z20*DL20+AA20*DM20+AB20*DN20+AC20*DO20+AD20*DP20</f>
        <v/>
      </c>
      <c r="DS20">
        <f>IF(DQ20=1,0,DK20/DR20)</f>
        <v/>
      </c>
      <c r="DT20">
        <f>IF(AND(DQ20=0,DL20=1,Z20*DS20&gt;AE20+0.000001),1,0)</f>
        <v/>
      </c>
      <c r="DU20">
        <f>IF(AND(DQ20=0,DM20=1,AA20*DS20&gt;AF20+0.000001),1,0)</f>
        <v/>
      </c>
      <c r="DV20">
        <f>IF(AND(DQ20=0,DN20=1,AB20*DS20&gt;AG20+0.000001),1,0)</f>
        <v/>
      </c>
      <c r="DW20">
        <f>IF(AND(DQ20=0,DO20=1,AC20*DS20&gt;AH20+0.000001),1,0)</f>
        <v/>
      </c>
      <c r="DX20">
        <f>IF(AND(DQ20=0,DP20=1,AD20*DS20&gt;AI20+0.000001),1,0)</f>
        <v/>
      </c>
      <c r="DY20">
        <f>IF(DT20+DU20+DV20+DW20+DX20&gt;0,1,0)</f>
        <v/>
      </c>
      <c r="DZ20">
        <f>IF(DQ20=1,0,IF(DY20=1,DT20*AE20,DL20*Z20*DS20))</f>
        <v/>
      </c>
      <c r="EA20">
        <f>IF(DQ20=1,0,IF(DY20=1,DU20*AF20,DM20*AA20*DS20))</f>
        <v/>
      </c>
      <c r="EB20">
        <f>IF(DQ20=1,0,IF(DY20=1,DV20*AG20,DN20*AB20*DS20))</f>
        <v/>
      </c>
      <c r="EC20">
        <f>IF(DQ20=1,0,IF(DY20=1,DW20*AH20,DO20*AC20*DS20))</f>
        <v/>
      </c>
      <c r="ED20">
        <f>IF(DQ20=1,0,IF(DY20=1,DX20*AI20,DP20*AD20*DS20))</f>
        <v/>
      </c>
      <c r="EE20">
        <f>IF(DQ20=1,DK20,IF(DY20=1,DK20-(DT20*AE20+DU20*AF20+DV20*AG20+DW20*AH20+DX20*AI20),0))</f>
        <v/>
      </c>
      <c r="EF20">
        <f>IF(AND(DL20=1,DT20=0),1,0)</f>
        <v/>
      </c>
      <c r="EG20">
        <f>IF(AND(DM20=1,DU20=0),1,0)</f>
        <v/>
      </c>
      <c r="EH20">
        <f>IF(AND(DN20=1,DV20=0),1,0)</f>
        <v/>
      </c>
      <c r="EI20">
        <f>IF(AND(DO20=1,DW20=0),1,0)</f>
        <v/>
      </c>
      <c r="EJ20">
        <f>IF(AND(DP20=1,DX20=0),1,0)</f>
        <v/>
      </c>
      <c r="EK20">
        <f>AX20+BR20+CL20+DF20+DZ20</f>
        <v/>
      </c>
      <c r="EL20">
        <f>U20+EP20</f>
        <v/>
      </c>
      <c r="EM20">
        <f>V20+EQ20</f>
        <v/>
      </c>
      <c r="EN20">
        <f>W20+ER20</f>
        <v/>
      </c>
      <c r="EO20">
        <f>X20+ES20</f>
        <v/>
      </c>
      <c r="EP20">
        <f>AY20+BS20+CM20+DG20+EA20</f>
        <v/>
      </c>
      <c r="EQ20">
        <f>AZ20+BT20+CN20+DH20+EB20</f>
        <v/>
      </c>
      <c r="ER20">
        <f>BA20+BU20+CO20+DI20+EC20</f>
        <v/>
      </c>
      <c r="ES20">
        <f>BB20+BV20+CP20+DJ20+ED20</f>
        <v/>
      </c>
      <c r="ET20">
        <f>IF(AND(OR($B$9=0,INDEX($EL$14:$EL$29,8)&lt;=EL20+0.000001),OR($C$9=0,INDEX($EM$14:$EM$29,5)&lt;=EM20+0.000001),OR($D$9=0,INDEX($EN$14:$EN$29,3)&lt;=EN20+0.000001),OR($E$9=0,INDEX($EO$14:$EO$29,15)&lt;=EO20+0.000001)),1,0)</f>
        <v/>
      </c>
      <c r="EU20">
        <f>IF(AND(OR($B$9=1,MOD(INT(A20/1),2)=0),OR($C$9=1,MOD(INT(A20/2),2)=0),OR($D$9=1,MOD(INT(A20/4),2)=0),OR($E$9=1,MOD(INT(A20/8),2)=0)),1,0)</f>
        <v/>
      </c>
      <c r="EV20">
        <f>IF(AND(ET20=1,EU20=1),(MOD(INT(A20/1),2)+MOD(INT(A20/2),2)+MOD(INT(A20/4),2)+MOD(INT(A20/8),2))*100+A20,"")</f>
        <v/>
      </c>
    </row>
    <row r="21">
      <c r="A21" t="n">
        <v>7</v>
      </c>
      <c r="B21">
        <f>IF(AND($B$9=1,MOD(INT(A21/1),2)=1),1,0)</f>
        <v/>
      </c>
      <c r="C21">
        <f>IF(AND($C$9=1,MOD(INT(A21/2),2)=1),1,0)</f>
        <v/>
      </c>
      <c r="D21">
        <f>IF(AND($D$9=1,MOD(INT(A21/4),2)=1),1,0)</f>
        <v/>
      </c>
      <c r="E21">
        <f>IF(AND($E$9=1,MOD(INT(A21/8),2)=1),1,0)</f>
        <v/>
      </c>
      <c r="F21">
        <f>$H$4</f>
        <v/>
      </c>
      <c r="G21">
        <f>F21-M21</f>
        <v/>
      </c>
      <c r="H21">
        <f>G21-L21</f>
        <v/>
      </c>
      <c r="I21">
        <f>H21-K21</f>
        <v/>
      </c>
      <c r="J21">
        <f>IF(B21=1,0,MIN($B$6,I21))</f>
        <v/>
      </c>
      <c r="K21">
        <f>IF(C21=1,0,MIN($C$6,H21))</f>
        <v/>
      </c>
      <c r="L21">
        <f>IF(D21=1,0,MIN($D$6,G21))</f>
        <v/>
      </c>
      <c r="M21">
        <f>IF(E21=1,0,MIN($E$6,F21))</f>
        <v/>
      </c>
      <c r="N21">
        <f>I21-J21</f>
        <v/>
      </c>
      <c r="O21">
        <f>(1-B21)*$B$6+(1-C21)*$C$6+(1-D21)*$D$6+(1-E21)*$E$6</f>
        <v/>
      </c>
      <c r="P21">
        <f>IF(B21=1,0,IF(O21&lt;=0,0,IF($H$4&gt;=O21,$B$6,$H$4*$B$6/O21)))</f>
        <v/>
      </c>
      <c r="Q21">
        <f>IF(C21=1,0,IF(O21&lt;=0,0,IF($H$4&gt;=O21,$C$6,$H$4*$C$6/O21)))</f>
        <v/>
      </c>
      <c r="R21">
        <f>IF(D21=1,0,IF(O21&lt;=0,0,IF($H$4&gt;=O21,$D$6,$H$4*$D$6/O21)))</f>
        <v/>
      </c>
      <c r="S21">
        <f>IF(E21=1,0,IF(O21&lt;=0,0,IF($H$4&gt;=O21,$E$6,$H$4*$E$6/O21)))</f>
        <v/>
      </c>
      <c r="T21">
        <f>IF(O21&lt;=0,$H$4,MAX(0,$H$4-O21))</f>
        <v/>
      </c>
      <c r="U21">
        <f>IF($H$5=1,P21,J21)</f>
        <v/>
      </c>
      <c r="V21">
        <f>IF($H$5=1,Q21,K21)</f>
        <v/>
      </c>
      <c r="W21">
        <f>IF($H$5=1,R21,L21)</f>
        <v/>
      </c>
      <c r="X21">
        <f>IF($H$5=1,S21,M21)</f>
        <v/>
      </c>
      <c r="Y21">
        <f>IF($H$5=1,T21,N21)</f>
        <v/>
      </c>
      <c r="Z21">
        <f>$H$3</f>
        <v/>
      </c>
      <c r="AA21">
        <f>IF(OR(B21=1,$B$8=2,$B$8=3),$B$4,0)</f>
        <v/>
      </c>
      <c r="AB21">
        <f>IF(OR(C21=1,$C$8=2,$C$8=3),$C$4,0)</f>
        <v/>
      </c>
      <c r="AC21">
        <f>IF(OR(D21=1,$D$8=2,$D$8=3),$D$4,0)</f>
        <v/>
      </c>
      <c r="AD21">
        <f>IF(OR(E21=1,$E$8=2,$E$8=3),$E$4,0)</f>
        <v/>
      </c>
      <c r="AE21">
        <f>1E+300</f>
        <v/>
      </c>
      <c r="AF21">
        <f>IF(OR(B21=1,$B$8=2),1E+300,MAX(0,$B$7-U21))</f>
        <v/>
      </c>
      <c r="AG21">
        <f>IF(OR(C21=1,$C$8=2),1E+300,MAX(0,$C$7-V21))</f>
        <v/>
      </c>
      <c r="AH21">
        <f>IF(OR(D21=1,$D$8=2),1E+300,MAX(0,$D$7-W21))</f>
        <v/>
      </c>
      <c r="AI21">
        <f>IF(OR(E21=1,$E$8=2),1E+300,MAX(0,$E$7-X21))</f>
        <v/>
      </c>
      <c r="AJ21">
        <f>IF(Z21&gt;0,1,0)</f>
        <v/>
      </c>
      <c r="AK21">
        <f>IF(AA21&gt;0,1,0)</f>
        <v/>
      </c>
      <c r="AL21">
        <f>IF(AB21&gt;0,1,0)</f>
        <v/>
      </c>
      <c r="AM21">
        <f>IF(AC21&gt;0,1,0)</f>
        <v/>
      </c>
      <c r="AN21">
        <f>IF(AD21&gt;0,1,0)</f>
        <v/>
      </c>
      <c r="AO21">
        <f>IF(OR(FALSE,Y21&lt;=0.000001,AP21&lt;=0),1,0)</f>
        <v/>
      </c>
      <c r="AP21">
        <f>Z21*AJ21+AA21*AK21+AB21*AL21+AC21*AM21+AD21*AN21</f>
        <v/>
      </c>
      <c r="AQ21">
        <f>IF(AO21=1,0,Y21/AP21)</f>
        <v/>
      </c>
      <c r="AR21">
        <f>IF(AND(AO21=0,AJ21=1,Z21*AQ21&gt;AE21+0.000001),1,0)</f>
        <v/>
      </c>
      <c r="AS21">
        <f>IF(AND(AO21=0,AK21=1,AA21*AQ21&gt;AF21+0.000001),1,0)</f>
        <v/>
      </c>
      <c r="AT21">
        <f>IF(AND(AO21=0,AL21=1,AB21*AQ21&gt;AG21+0.000001),1,0)</f>
        <v/>
      </c>
      <c r="AU21">
        <f>IF(AND(AO21=0,AM21=1,AC21*AQ21&gt;AH21+0.000001),1,0)</f>
        <v/>
      </c>
      <c r="AV21">
        <f>IF(AND(AO21=0,AN21=1,AD21*AQ21&gt;AI21+0.000001),1,0)</f>
        <v/>
      </c>
      <c r="AW21">
        <f>IF(AR21+AS21+AT21+AU21+AV21&gt;0,1,0)</f>
        <v/>
      </c>
      <c r="AX21">
        <f>IF(AO21=1,0,IF(AW21=1,AR21*AE21,AJ21*Z21*AQ21))</f>
        <v/>
      </c>
      <c r="AY21">
        <f>IF(AO21=1,0,IF(AW21=1,AS21*AF21,AK21*AA21*AQ21))</f>
        <v/>
      </c>
      <c r="AZ21">
        <f>IF(AO21=1,0,IF(AW21=1,AT21*AG21,AL21*AB21*AQ21))</f>
        <v/>
      </c>
      <c r="BA21">
        <f>IF(AO21=1,0,IF(AW21=1,AU21*AH21,AM21*AC21*AQ21))</f>
        <v/>
      </c>
      <c r="BB21">
        <f>IF(AO21=1,0,IF(AW21=1,AV21*AI21,AN21*AD21*AQ21))</f>
        <v/>
      </c>
      <c r="BC21">
        <f>IF(AO21=1,Y21,IF(AW21=1,Y21-(AR21*AE21+AS21*AF21+AT21*AG21+AU21*AH21+AV21*AI21),0))</f>
        <v/>
      </c>
      <c r="BD21">
        <f>IF(AND(AJ21=1,AR21=0),1,0)</f>
        <v/>
      </c>
      <c r="BE21">
        <f>IF(AND(AK21=1,AS21=0),1,0)</f>
        <v/>
      </c>
      <c r="BF21">
        <f>IF(AND(AL21=1,AT21=0),1,0)</f>
        <v/>
      </c>
      <c r="BG21">
        <f>IF(AND(AM21=1,AU21=0),1,0)</f>
        <v/>
      </c>
      <c r="BH21">
        <f>IF(AND(AN21=1,AV21=0),1,0)</f>
        <v/>
      </c>
      <c r="BI21">
        <f>IF(OR(OR(AO21=1,AW21=0),BC21&lt;=0.000001,BJ21&lt;=0),1,0)</f>
        <v/>
      </c>
      <c r="BJ21">
        <f>Z21*BD21+AA21*BE21+AB21*BF21+AC21*BG21+AD21*BH21</f>
        <v/>
      </c>
      <c r="BK21">
        <f>IF(BI21=1,0,BC21/BJ21)</f>
        <v/>
      </c>
      <c r="BL21">
        <f>IF(AND(BI21=0,BD21=1,Z21*BK21&gt;AE21+0.000001),1,0)</f>
        <v/>
      </c>
      <c r="BM21">
        <f>IF(AND(BI21=0,BE21=1,AA21*BK21&gt;AF21+0.000001),1,0)</f>
        <v/>
      </c>
      <c r="BN21">
        <f>IF(AND(BI21=0,BF21=1,AB21*BK21&gt;AG21+0.000001),1,0)</f>
        <v/>
      </c>
      <c r="BO21">
        <f>IF(AND(BI21=0,BG21=1,AC21*BK21&gt;AH21+0.000001),1,0)</f>
        <v/>
      </c>
      <c r="BP21">
        <f>IF(AND(BI21=0,BH21=1,AD21*BK21&gt;AI21+0.000001),1,0)</f>
        <v/>
      </c>
      <c r="BQ21">
        <f>IF(BL21+BM21+BN21+BO21+BP21&gt;0,1,0)</f>
        <v/>
      </c>
      <c r="BR21">
        <f>IF(BI21=1,0,IF(BQ21=1,BL21*AE21,BD21*Z21*BK21))</f>
        <v/>
      </c>
      <c r="BS21">
        <f>IF(BI21=1,0,IF(BQ21=1,BM21*AF21,BE21*AA21*BK21))</f>
        <v/>
      </c>
      <c r="BT21">
        <f>IF(BI21=1,0,IF(BQ21=1,BN21*AG21,BF21*AB21*BK21))</f>
        <v/>
      </c>
      <c r="BU21">
        <f>IF(BI21=1,0,IF(BQ21=1,BO21*AH21,BG21*AC21*BK21))</f>
        <v/>
      </c>
      <c r="BV21">
        <f>IF(BI21=1,0,IF(BQ21=1,BP21*AI21,BH21*AD21*BK21))</f>
        <v/>
      </c>
      <c r="BW21">
        <f>IF(BI21=1,BC21,IF(BQ21=1,BC21-(BL21*AE21+BM21*AF21+BN21*AG21+BO21*AH21+BP21*AI21),0))</f>
        <v/>
      </c>
      <c r="BX21">
        <f>IF(AND(BD21=1,BL21=0),1,0)</f>
        <v/>
      </c>
      <c r="BY21">
        <f>IF(AND(BE21=1,BM21=0),1,0)</f>
        <v/>
      </c>
      <c r="BZ21">
        <f>IF(AND(BF21=1,BN21=0),1,0)</f>
        <v/>
      </c>
      <c r="CA21">
        <f>IF(AND(BG21=1,BO21=0),1,0)</f>
        <v/>
      </c>
      <c r="CB21">
        <f>IF(AND(BH21=1,BP21=0),1,0)</f>
        <v/>
      </c>
      <c r="CC21">
        <f>IF(OR(OR(BI21=1,BQ21=0),BW21&lt;=0.000001,CD21&lt;=0),1,0)</f>
        <v/>
      </c>
      <c r="CD21">
        <f>Z21*BX21+AA21*BY21+AB21*BZ21+AC21*CA21+AD21*CB21</f>
        <v/>
      </c>
      <c r="CE21">
        <f>IF(CC21=1,0,BW21/CD21)</f>
        <v/>
      </c>
      <c r="CF21">
        <f>IF(AND(CC21=0,BX21=1,Z21*CE21&gt;AE21+0.000001),1,0)</f>
        <v/>
      </c>
      <c r="CG21">
        <f>IF(AND(CC21=0,BY21=1,AA21*CE21&gt;AF21+0.000001),1,0)</f>
        <v/>
      </c>
      <c r="CH21">
        <f>IF(AND(CC21=0,BZ21=1,AB21*CE21&gt;AG21+0.000001),1,0)</f>
        <v/>
      </c>
      <c r="CI21">
        <f>IF(AND(CC21=0,CA21=1,AC21*CE21&gt;AH21+0.000001),1,0)</f>
        <v/>
      </c>
      <c r="CJ21">
        <f>IF(AND(CC21=0,CB21=1,AD21*CE21&gt;AI21+0.000001),1,0)</f>
        <v/>
      </c>
      <c r="CK21">
        <f>IF(CF21+CG21+CH21+CI21+CJ21&gt;0,1,0)</f>
        <v/>
      </c>
      <c r="CL21">
        <f>IF(CC21=1,0,IF(CK21=1,CF21*AE21,BX21*Z21*CE21))</f>
        <v/>
      </c>
      <c r="CM21">
        <f>IF(CC21=1,0,IF(CK21=1,CG21*AF21,BY21*AA21*CE21))</f>
        <v/>
      </c>
      <c r="CN21">
        <f>IF(CC21=1,0,IF(CK21=1,CH21*AG21,BZ21*AB21*CE21))</f>
        <v/>
      </c>
      <c r="CO21">
        <f>IF(CC21=1,0,IF(CK21=1,CI21*AH21,CA21*AC21*CE21))</f>
        <v/>
      </c>
      <c r="CP21">
        <f>IF(CC21=1,0,IF(CK21=1,CJ21*AI21,CB21*AD21*CE21))</f>
        <v/>
      </c>
      <c r="CQ21">
        <f>IF(CC21=1,BW21,IF(CK21=1,BW21-(CF21*AE21+CG21*AF21+CH21*AG21+CI21*AH21+CJ21*AI21),0))</f>
        <v/>
      </c>
      <c r="CR21">
        <f>IF(AND(BX21=1,CF21=0),1,0)</f>
        <v/>
      </c>
      <c r="CS21">
        <f>IF(AND(BY21=1,CG21=0),1,0)</f>
        <v/>
      </c>
      <c r="CT21">
        <f>IF(AND(BZ21=1,CH21=0),1,0)</f>
        <v/>
      </c>
      <c r="CU21">
        <f>IF(AND(CA21=1,CI21=0),1,0)</f>
        <v/>
      </c>
      <c r="CV21">
        <f>IF(AND(CB21=1,CJ21=0),1,0)</f>
        <v/>
      </c>
      <c r="CW21">
        <f>IF(OR(OR(CC21=1,CK21=0),CQ21&lt;=0.000001,CX21&lt;=0),1,0)</f>
        <v/>
      </c>
      <c r="CX21">
        <f>Z21*CR21+AA21*CS21+AB21*CT21+AC21*CU21+AD21*CV21</f>
        <v/>
      </c>
      <c r="CY21">
        <f>IF(CW21=1,0,CQ21/CX21)</f>
        <v/>
      </c>
      <c r="CZ21">
        <f>IF(AND(CW21=0,CR21=1,Z21*CY21&gt;AE21+0.000001),1,0)</f>
        <v/>
      </c>
      <c r="DA21">
        <f>IF(AND(CW21=0,CS21=1,AA21*CY21&gt;AF21+0.000001),1,0)</f>
        <v/>
      </c>
      <c r="DB21">
        <f>IF(AND(CW21=0,CT21=1,AB21*CY21&gt;AG21+0.000001),1,0)</f>
        <v/>
      </c>
      <c r="DC21">
        <f>IF(AND(CW21=0,CU21=1,AC21*CY21&gt;AH21+0.000001),1,0)</f>
        <v/>
      </c>
      <c r="DD21">
        <f>IF(AND(CW21=0,CV21=1,AD21*CY21&gt;AI21+0.000001),1,0)</f>
        <v/>
      </c>
      <c r="DE21">
        <f>IF(CZ21+DA21+DB21+DC21+DD21&gt;0,1,0)</f>
        <v/>
      </c>
      <c r="DF21">
        <f>IF(CW21=1,0,IF(DE21=1,CZ21*AE21,CR21*Z21*CY21))</f>
        <v/>
      </c>
      <c r="DG21">
        <f>IF(CW21=1,0,IF(DE21=1,DA21*AF21,CS21*AA21*CY21))</f>
        <v/>
      </c>
      <c r="DH21">
        <f>IF(CW21=1,0,IF(DE21=1,DB21*AG21,CT21*AB21*CY21))</f>
        <v/>
      </c>
      <c r="DI21">
        <f>IF(CW21=1,0,IF(DE21=1,DC21*AH21,CU21*AC21*CY21))</f>
        <v/>
      </c>
      <c r="DJ21">
        <f>IF(CW21=1,0,IF(DE21=1,DD21*AI21,CV21*AD21*CY21))</f>
        <v/>
      </c>
      <c r="DK21">
        <f>IF(CW21=1,CQ21,IF(DE21=1,CQ21-(CZ21*AE21+DA21*AF21+DB21*AG21+DC21*AH21+DD21*AI21),0))</f>
        <v/>
      </c>
      <c r="DL21">
        <f>IF(AND(CR21=1,CZ21=0),1,0)</f>
        <v/>
      </c>
      <c r="DM21">
        <f>IF(AND(CS21=1,DA21=0),1,0)</f>
        <v/>
      </c>
      <c r="DN21">
        <f>IF(AND(CT21=1,DB21=0),1,0)</f>
        <v/>
      </c>
      <c r="DO21">
        <f>IF(AND(CU21=1,DC21=0),1,0)</f>
        <v/>
      </c>
      <c r="DP21">
        <f>IF(AND(CV21=1,DD21=0),1,0)</f>
        <v/>
      </c>
      <c r="DQ21">
        <f>IF(OR(OR(CW21=1,DE21=0),DK21&lt;=0.000001,DR21&lt;=0),1,0)</f>
        <v/>
      </c>
      <c r="DR21">
        <f>Z21*DL21+AA21*DM21+AB21*DN21+AC21*DO21+AD21*DP21</f>
        <v/>
      </c>
      <c r="DS21">
        <f>IF(DQ21=1,0,DK21/DR21)</f>
        <v/>
      </c>
      <c r="DT21">
        <f>IF(AND(DQ21=0,DL21=1,Z21*DS21&gt;AE21+0.000001),1,0)</f>
        <v/>
      </c>
      <c r="DU21">
        <f>IF(AND(DQ21=0,DM21=1,AA21*DS21&gt;AF21+0.000001),1,0)</f>
        <v/>
      </c>
      <c r="DV21">
        <f>IF(AND(DQ21=0,DN21=1,AB21*DS21&gt;AG21+0.000001),1,0)</f>
        <v/>
      </c>
      <c r="DW21">
        <f>IF(AND(DQ21=0,DO21=1,AC21*DS21&gt;AH21+0.000001),1,0)</f>
        <v/>
      </c>
      <c r="DX21">
        <f>IF(AND(DQ21=0,DP21=1,AD21*DS21&gt;AI21+0.000001),1,0)</f>
        <v/>
      </c>
      <c r="DY21">
        <f>IF(DT21+DU21+DV21+DW21+DX21&gt;0,1,0)</f>
        <v/>
      </c>
      <c r="DZ21">
        <f>IF(DQ21=1,0,IF(DY21=1,DT21*AE21,DL21*Z21*DS21))</f>
        <v/>
      </c>
      <c r="EA21">
        <f>IF(DQ21=1,0,IF(DY21=1,DU21*AF21,DM21*AA21*DS21))</f>
        <v/>
      </c>
      <c r="EB21">
        <f>IF(DQ21=1,0,IF(DY21=1,DV21*AG21,DN21*AB21*DS21))</f>
        <v/>
      </c>
      <c r="EC21">
        <f>IF(DQ21=1,0,IF(DY21=1,DW21*AH21,DO21*AC21*DS21))</f>
        <v/>
      </c>
      <c r="ED21">
        <f>IF(DQ21=1,0,IF(DY21=1,DX21*AI21,DP21*AD21*DS21))</f>
        <v/>
      </c>
      <c r="EE21">
        <f>IF(DQ21=1,DK21,IF(DY21=1,DK21-(DT21*AE21+DU21*AF21+DV21*AG21+DW21*AH21+DX21*AI21),0))</f>
        <v/>
      </c>
      <c r="EF21">
        <f>IF(AND(DL21=1,DT21=0),1,0)</f>
        <v/>
      </c>
      <c r="EG21">
        <f>IF(AND(DM21=1,DU21=0),1,0)</f>
        <v/>
      </c>
      <c r="EH21">
        <f>IF(AND(DN21=1,DV21=0),1,0)</f>
        <v/>
      </c>
      <c r="EI21">
        <f>IF(AND(DO21=1,DW21=0),1,0)</f>
        <v/>
      </c>
      <c r="EJ21">
        <f>IF(AND(DP21=1,DX21=0),1,0)</f>
        <v/>
      </c>
      <c r="EK21">
        <f>AX21+BR21+CL21+DF21+DZ21</f>
        <v/>
      </c>
      <c r="EL21">
        <f>U21+EP21</f>
        <v/>
      </c>
      <c r="EM21">
        <f>V21+EQ21</f>
        <v/>
      </c>
      <c r="EN21">
        <f>W21+ER21</f>
        <v/>
      </c>
      <c r="EO21">
        <f>X21+ES21</f>
        <v/>
      </c>
      <c r="EP21">
        <f>AY21+BS21+CM21+DG21+EA21</f>
        <v/>
      </c>
      <c r="EQ21">
        <f>AZ21+BT21+CN21+DH21+EB21</f>
        <v/>
      </c>
      <c r="ER21">
        <f>BA21+BU21+CO21+DI21+EC21</f>
        <v/>
      </c>
      <c r="ES21">
        <f>BB21+BV21+CP21+DJ21+ED21</f>
        <v/>
      </c>
      <c r="ET21">
        <f>IF(AND(OR($B$9=0,INDEX($EL$14:$EL$29,7)&lt;=EL21+0.000001),OR($C$9=0,INDEX($EM$14:$EM$29,6)&lt;=EM21+0.000001),OR($D$9=0,INDEX($EN$14:$EN$29,4)&lt;=EN21+0.000001),OR($E$9=0,INDEX($EO$14:$EO$29,16)&lt;=EO21+0.000001)),1,0)</f>
        <v/>
      </c>
      <c r="EU21">
        <f>IF(AND(OR($B$9=1,MOD(INT(A21/1),2)=0),OR($C$9=1,MOD(INT(A21/2),2)=0),OR($D$9=1,MOD(INT(A21/4),2)=0),OR($E$9=1,MOD(INT(A21/8),2)=0)),1,0)</f>
        <v/>
      </c>
      <c r="EV21">
        <f>IF(AND(ET21=1,EU21=1),(MOD(INT(A21/1),2)+MOD(INT(A21/2),2)+MOD(INT(A21/4),2)+MOD(INT(A21/8),2))*100+A21,"")</f>
        <v/>
      </c>
    </row>
    <row r="22">
      <c r="A22" t="n">
        <v>8</v>
      </c>
      <c r="B22">
        <f>IF(AND($B$9=1,MOD(INT(A22/1),2)=1),1,0)</f>
        <v/>
      </c>
      <c r="C22">
        <f>IF(AND($C$9=1,MOD(INT(A22/2),2)=1),1,0)</f>
        <v/>
      </c>
      <c r="D22">
        <f>IF(AND($D$9=1,MOD(INT(A22/4),2)=1),1,0)</f>
        <v/>
      </c>
      <c r="E22">
        <f>IF(AND($E$9=1,MOD(INT(A22/8),2)=1),1,0)</f>
        <v/>
      </c>
      <c r="F22">
        <f>$H$4</f>
        <v/>
      </c>
      <c r="G22">
        <f>F22-M22</f>
        <v/>
      </c>
      <c r="H22">
        <f>G22-L22</f>
        <v/>
      </c>
      <c r="I22">
        <f>H22-K22</f>
        <v/>
      </c>
      <c r="J22">
        <f>IF(B22=1,0,MIN($B$6,I22))</f>
        <v/>
      </c>
      <c r="K22">
        <f>IF(C22=1,0,MIN($C$6,H22))</f>
        <v/>
      </c>
      <c r="L22">
        <f>IF(D22=1,0,MIN($D$6,G22))</f>
        <v/>
      </c>
      <c r="M22">
        <f>IF(E22=1,0,MIN($E$6,F22))</f>
        <v/>
      </c>
      <c r="N22">
        <f>I22-J22</f>
        <v/>
      </c>
      <c r="O22">
        <f>(1-B22)*$B$6+(1-C22)*$C$6+(1-D22)*$D$6+(1-E22)*$E$6</f>
        <v/>
      </c>
      <c r="P22">
        <f>IF(B22=1,0,IF(O22&lt;=0,0,IF($H$4&gt;=O22,$B$6,$H$4*$B$6/O22)))</f>
        <v/>
      </c>
      <c r="Q22">
        <f>IF(C22=1,0,IF(O22&lt;=0,0,IF($H$4&gt;=O22,$C$6,$H$4*$C$6/O22)))</f>
        <v/>
      </c>
      <c r="R22">
        <f>IF(D22=1,0,IF(O22&lt;=0,0,IF($H$4&gt;=O22,$D$6,$H$4*$D$6/O22)))</f>
        <v/>
      </c>
      <c r="S22">
        <f>IF(E22=1,0,IF(O22&lt;=0,0,IF($H$4&gt;=O22,$E$6,$H$4*$E$6/O22)))</f>
        <v/>
      </c>
      <c r="T22">
        <f>IF(O22&lt;=0,$H$4,MAX(0,$H$4-O22))</f>
        <v/>
      </c>
      <c r="U22">
        <f>IF($H$5=1,P22,J22)</f>
        <v/>
      </c>
      <c r="V22">
        <f>IF($H$5=1,Q22,K22)</f>
        <v/>
      </c>
      <c r="W22">
        <f>IF($H$5=1,R22,L22)</f>
        <v/>
      </c>
      <c r="X22">
        <f>IF($H$5=1,S22,M22)</f>
        <v/>
      </c>
      <c r="Y22">
        <f>IF($H$5=1,T22,N22)</f>
        <v/>
      </c>
      <c r="Z22">
        <f>$H$3</f>
        <v/>
      </c>
      <c r="AA22">
        <f>IF(OR(B22=1,$B$8=2,$B$8=3),$B$4,0)</f>
        <v/>
      </c>
      <c r="AB22">
        <f>IF(OR(C22=1,$C$8=2,$C$8=3),$C$4,0)</f>
        <v/>
      </c>
      <c r="AC22">
        <f>IF(OR(D22=1,$D$8=2,$D$8=3),$D$4,0)</f>
        <v/>
      </c>
      <c r="AD22">
        <f>IF(OR(E22=1,$E$8=2,$E$8=3),$E$4,0)</f>
        <v/>
      </c>
      <c r="AE22">
        <f>1E+300</f>
        <v/>
      </c>
      <c r="AF22">
        <f>IF(OR(B22=1,$B$8=2),1E+300,MAX(0,$B$7-U22))</f>
        <v/>
      </c>
      <c r="AG22">
        <f>IF(OR(C22=1,$C$8=2),1E+300,MAX(0,$C$7-V22))</f>
        <v/>
      </c>
      <c r="AH22">
        <f>IF(OR(D22=1,$D$8=2),1E+300,MAX(0,$D$7-W22))</f>
        <v/>
      </c>
      <c r="AI22">
        <f>IF(OR(E22=1,$E$8=2),1E+300,MAX(0,$E$7-X22))</f>
        <v/>
      </c>
      <c r="AJ22">
        <f>IF(Z22&gt;0,1,0)</f>
        <v/>
      </c>
      <c r="AK22">
        <f>IF(AA22&gt;0,1,0)</f>
        <v/>
      </c>
      <c r="AL22">
        <f>IF(AB22&gt;0,1,0)</f>
        <v/>
      </c>
      <c r="AM22">
        <f>IF(AC22&gt;0,1,0)</f>
        <v/>
      </c>
      <c r="AN22">
        <f>IF(AD22&gt;0,1,0)</f>
        <v/>
      </c>
      <c r="AO22">
        <f>IF(OR(FALSE,Y22&lt;=0.000001,AP22&lt;=0),1,0)</f>
        <v/>
      </c>
      <c r="AP22">
        <f>Z22*AJ22+AA22*AK22+AB22*AL22+AC22*AM22+AD22*AN22</f>
        <v/>
      </c>
      <c r="AQ22">
        <f>IF(AO22=1,0,Y22/AP22)</f>
        <v/>
      </c>
      <c r="AR22">
        <f>IF(AND(AO22=0,AJ22=1,Z22*AQ22&gt;AE22+0.000001),1,0)</f>
        <v/>
      </c>
      <c r="AS22">
        <f>IF(AND(AO22=0,AK22=1,AA22*AQ22&gt;AF22+0.000001),1,0)</f>
        <v/>
      </c>
      <c r="AT22">
        <f>IF(AND(AO22=0,AL22=1,AB22*AQ22&gt;AG22+0.000001),1,0)</f>
        <v/>
      </c>
      <c r="AU22">
        <f>IF(AND(AO22=0,AM22=1,AC22*AQ22&gt;AH22+0.000001),1,0)</f>
        <v/>
      </c>
      <c r="AV22">
        <f>IF(AND(AO22=0,AN22=1,AD22*AQ22&gt;AI22+0.000001),1,0)</f>
        <v/>
      </c>
      <c r="AW22">
        <f>IF(AR22+AS22+AT22+AU22+AV22&gt;0,1,0)</f>
        <v/>
      </c>
      <c r="AX22">
        <f>IF(AO22=1,0,IF(AW22=1,AR22*AE22,AJ22*Z22*AQ22))</f>
        <v/>
      </c>
      <c r="AY22">
        <f>IF(AO22=1,0,IF(AW22=1,AS22*AF22,AK22*AA22*AQ22))</f>
        <v/>
      </c>
      <c r="AZ22">
        <f>IF(AO22=1,0,IF(AW22=1,AT22*AG22,AL22*AB22*AQ22))</f>
        <v/>
      </c>
      <c r="BA22">
        <f>IF(AO22=1,0,IF(AW22=1,AU22*AH22,AM22*AC22*AQ22))</f>
        <v/>
      </c>
      <c r="BB22">
        <f>IF(AO22=1,0,IF(AW22=1,AV22*AI22,AN22*AD22*AQ22))</f>
        <v/>
      </c>
      <c r="BC22">
        <f>IF(AO22=1,Y22,IF(AW22=1,Y22-(AR22*AE22+AS22*AF22+AT22*AG22+AU22*AH22+AV22*AI22),0))</f>
        <v/>
      </c>
      <c r="BD22">
        <f>IF(AND(AJ22=1,AR22=0),1,0)</f>
        <v/>
      </c>
      <c r="BE22">
        <f>IF(AND(AK22=1,AS22=0),1,0)</f>
        <v/>
      </c>
      <c r="BF22">
        <f>IF(AND(AL22=1,AT22=0),1,0)</f>
        <v/>
      </c>
      <c r="BG22">
        <f>IF(AND(AM22=1,AU22=0),1,0)</f>
        <v/>
      </c>
      <c r="BH22">
        <f>IF(AND(AN22=1,AV22=0),1,0)</f>
        <v/>
      </c>
      <c r="BI22">
        <f>IF(OR(OR(AO22=1,AW22=0),BC22&lt;=0.000001,BJ22&lt;=0),1,0)</f>
        <v/>
      </c>
      <c r="BJ22">
        <f>Z22*BD22+AA22*BE22+AB22*BF22+AC22*BG22+AD22*BH22</f>
        <v/>
      </c>
      <c r="BK22">
        <f>IF(BI22=1,0,BC22/BJ22)</f>
        <v/>
      </c>
      <c r="BL22">
        <f>IF(AND(BI22=0,BD22=1,Z22*BK22&gt;AE22+0.000001),1,0)</f>
        <v/>
      </c>
      <c r="BM22">
        <f>IF(AND(BI22=0,BE22=1,AA22*BK22&gt;AF22+0.000001),1,0)</f>
        <v/>
      </c>
      <c r="BN22">
        <f>IF(AND(BI22=0,BF22=1,AB22*BK22&gt;AG22+0.000001),1,0)</f>
        <v/>
      </c>
      <c r="BO22">
        <f>IF(AND(BI22=0,BG22=1,AC22*BK22&gt;AH22+0.000001),1,0)</f>
        <v/>
      </c>
      <c r="BP22">
        <f>IF(AND(BI22=0,BH22=1,AD22*BK22&gt;AI22+0.000001),1,0)</f>
        <v/>
      </c>
      <c r="BQ22">
        <f>IF(BL22+BM22+BN22+BO22+BP22&gt;0,1,0)</f>
        <v/>
      </c>
      <c r="BR22">
        <f>IF(BI22=1,0,IF(BQ22=1,BL22*AE22,BD22*Z22*BK22))</f>
        <v/>
      </c>
      <c r="BS22">
        <f>IF(BI22=1,0,IF(BQ22=1,BM22*AF22,BE22*AA22*BK22))</f>
        <v/>
      </c>
      <c r="BT22">
        <f>IF(BI22=1,0,IF(BQ22=1,BN22*AG22,BF22*AB22*BK22))</f>
        <v/>
      </c>
      <c r="BU22">
        <f>IF(BI22=1,0,IF(BQ22=1,BO22*AH22,BG22*AC22*BK22))</f>
        <v/>
      </c>
      <c r="BV22">
        <f>IF(BI22=1,0,IF(BQ22=1,BP22*AI22,BH22*AD22*BK22))</f>
        <v/>
      </c>
      <c r="BW22">
        <f>IF(BI22=1,BC22,IF(BQ22=1,BC22-(BL22*AE22+BM22*AF22+BN22*AG22+BO22*AH22+BP22*AI22),0))</f>
        <v/>
      </c>
      <c r="BX22">
        <f>IF(AND(BD22=1,BL22=0),1,0)</f>
        <v/>
      </c>
      <c r="BY22">
        <f>IF(AND(BE22=1,BM22=0),1,0)</f>
        <v/>
      </c>
      <c r="BZ22">
        <f>IF(AND(BF22=1,BN22=0),1,0)</f>
        <v/>
      </c>
      <c r="CA22">
        <f>IF(AND(BG22=1,BO22=0),1,0)</f>
        <v/>
      </c>
      <c r="CB22">
        <f>IF(AND(BH22=1,BP22=0),1,0)</f>
        <v/>
      </c>
      <c r="CC22">
        <f>IF(OR(OR(BI22=1,BQ22=0),BW22&lt;=0.000001,CD22&lt;=0),1,0)</f>
        <v/>
      </c>
      <c r="CD22">
        <f>Z22*BX22+AA22*BY22+AB22*BZ22+AC22*CA22+AD22*CB22</f>
        <v/>
      </c>
      <c r="CE22">
        <f>IF(CC22=1,0,BW22/CD22)</f>
        <v/>
      </c>
      <c r="CF22">
        <f>IF(AND(CC22=0,BX22=1,Z22*CE22&gt;AE22+0.000001),1,0)</f>
        <v/>
      </c>
      <c r="CG22">
        <f>IF(AND(CC22=0,BY22=1,AA22*CE22&gt;AF22+0.000001),1,0)</f>
        <v/>
      </c>
      <c r="CH22">
        <f>IF(AND(CC22=0,BZ22=1,AB22*CE22&gt;AG22+0.000001),1,0)</f>
        <v/>
      </c>
      <c r="CI22">
        <f>IF(AND(CC22=0,CA22=1,AC22*CE22&gt;AH22+0.000001),1,0)</f>
        <v/>
      </c>
      <c r="CJ22">
        <f>IF(AND(CC22=0,CB22=1,AD22*CE22&gt;AI22+0.000001),1,0)</f>
        <v/>
      </c>
      <c r="CK22">
        <f>IF(CF22+CG22+CH22+CI22+CJ22&gt;0,1,0)</f>
        <v/>
      </c>
      <c r="CL22">
        <f>IF(CC22=1,0,IF(CK22=1,CF22*AE22,BX22*Z22*CE22))</f>
        <v/>
      </c>
      <c r="CM22">
        <f>IF(CC22=1,0,IF(CK22=1,CG22*AF22,BY22*AA22*CE22))</f>
        <v/>
      </c>
      <c r="CN22">
        <f>IF(CC22=1,0,IF(CK22=1,CH22*AG22,BZ22*AB22*CE22))</f>
        <v/>
      </c>
      <c r="CO22">
        <f>IF(CC22=1,0,IF(CK22=1,CI22*AH22,CA22*AC22*CE22))</f>
        <v/>
      </c>
      <c r="CP22">
        <f>IF(CC22=1,0,IF(CK22=1,CJ22*AI22,CB22*AD22*CE22))</f>
        <v/>
      </c>
      <c r="CQ22">
        <f>IF(CC22=1,BW22,IF(CK22=1,BW22-(CF22*AE22+CG22*AF22+CH22*AG22+CI22*AH22+CJ22*AI22),0))</f>
        <v/>
      </c>
      <c r="CR22">
        <f>IF(AND(BX22=1,CF22=0),1,0)</f>
        <v/>
      </c>
      <c r="CS22">
        <f>IF(AND(BY22=1,CG22=0),1,0)</f>
        <v/>
      </c>
      <c r="CT22">
        <f>IF(AND(BZ22=1,CH22=0),1,0)</f>
        <v/>
      </c>
      <c r="CU22">
        <f>IF(AND(CA22=1,CI22=0),1,0)</f>
        <v/>
      </c>
      <c r="CV22">
        <f>IF(AND(CB22=1,CJ22=0),1,0)</f>
        <v/>
      </c>
      <c r="CW22">
        <f>IF(OR(OR(CC22=1,CK22=0),CQ22&lt;=0.000001,CX22&lt;=0),1,0)</f>
        <v/>
      </c>
      <c r="CX22">
        <f>Z22*CR22+AA22*CS22+AB22*CT22+AC22*CU22+AD22*CV22</f>
        <v/>
      </c>
      <c r="CY22">
        <f>IF(CW22=1,0,CQ22/CX22)</f>
        <v/>
      </c>
      <c r="CZ22">
        <f>IF(AND(CW22=0,CR22=1,Z22*CY22&gt;AE22+0.000001),1,0)</f>
        <v/>
      </c>
      <c r="DA22">
        <f>IF(AND(CW22=0,CS22=1,AA22*CY22&gt;AF22+0.000001),1,0)</f>
        <v/>
      </c>
      <c r="DB22">
        <f>IF(AND(CW22=0,CT22=1,AB22*CY22&gt;AG22+0.000001),1,0)</f>
        <v/>
      </c>
      <c r="DC22">
        <f>IF(AND(CW22=0,CU22=1,AC22*CY22&gt;AH22+0.000001),1,0)</f>
        <v/>
      </c>
      <c r="DD22">
        <f>IF(AND(CW22=0,CV22=1,AD22*CY22&gt;AI22+0.000001),1,0)</f>
        <v/>
      </c>
      <c r="DE22">
        <f>IF(CZ22+DA22+DB22+DC22+DD22&gt;0,1,0)</f>
        <v/>
      </c>
      <c r="DF22">
        <f>IF(CW22=1,0,IF(DE22=1,CZ22*AE22,CR22*Z22*CY22))</f>
        <v/>
      </c>
      <c r="DG22">
        <f>IF(CW22=1,0,IF(DE22=1,DA22*AF22,CS22*AA22*CY22))</f>
        <v/>
      </c>
      <c r="DH22">
        <f>IF(CW22=1,0,IF(DE22=1,DB22*AG22,CT22*AB22*CY22))</f>
        <v/>
      </c>
      <c r="DI22">
        <f>IF(CW22=1,0,IF(DE22=1,DC22*AH22,CU22*AC22*CY22))</f>
        <v/>
      </c>
      <c r="DJ22">
        <f>IF(CW22=1,0,IF(DE22=1,DD22*AI22,CV22*AD22*CY22))</f>
        <v/>
      </c>
      <c r="DK22">
        <f>IF(CW22=1,CQ22,IF(DE22=1,CQ22-(CZ22*AE22+DA22*AF22+DB22*AG22+DC22*AH22+DD22*AI22),0))</f>
        <v/>
      </c>
      <c r="DL22">
        <f>IF(AND(CR22=1,CZ22=0),1,0)</f>
        <v/>
      </c>
      <c r="DM22">
        <f>IF(AND(CS22=1,DA22=0),1,0)</f>
        <v/>
      </c>
      <c r="DN22">
        <f>IF(AND(CT22=1,DB22=0),1,0)</f>
        <v/>
      </c>
      <c r="DO22">
        <f>IF(AND(CU22=1,DC22=0),1,0)</f>
        <v/>
      </c>
      <c r="DP22">
        <f>IF(AND(CV22=1,DD22=0),1,0)</f>
        <v/>
      </c>
      <c r="DQ22">
        <f>IF(OR(OR(CW22=1,DE22=0),DK22&lt;=0.000001,DR22&lt;=0),1,0)</f>
        <v/>
      </c>
      <c r="DR22">
        <f>Z22*DL22+AA22*DM22+AB22*DN22+AC22*DO22+AD22*DP22</f>
        <v/>
      </c>
      <c r="DS22">
        <f>IF(DQ22=1,0,DK22/DR22)</f>
        <v/>
      </c>
      <c r="DT22">
        <f>IF(AND(DQ22=0,DL22=1,Z22*DS22&gt;AE22+0.000001),1,0)</f>
        <v/>
      </c>
      <c r="DU22">
        <f>IF(AND(DQ22=0,DM22=1,AA22*DS22&gt;AF22+0.000001),1,0)</f>
        <v/>
      </c>
      <c r="DV22">
        <f>IF(AND(DQ22=0,DN22=1,AB22*DS22&gt;AG22+0.000001),1,0)</f>
        <v/>
      </c>
      <c r="DW22">
        <f>IF(AND(DQ22=0,DO22=1,AC22*DS22&gt;AH22+0.000001),1,0)</f>
        <v/>
      </c>
      <c r="DX22">
        <f>IF(AND(DQ22=0,DP22=1,AD22*DS22&gt;AI22+0.000001),1,0)</f>
        <v/>
      </c>
      <c r="DY22">
        <f>IF(DT22+DU22+DV22+DW22+DX22&gt;0,1,0)</f>
        <v/>
      </c>
      <c r="DZ22">
        <f>IF(DQ22=1,0,IF(DY22=1,DT22*AE22,DL22*Z22*DS22))</f>
        <v/>
      </c>
      <c r="EA22">
        <f>IF(DQ22=1,0,IF(DY22=1,DU22*AF22,DM22*AA22*DS22))</f>
        <v/>
      </c>
      <c r="EB22">
        <f>IF(DQ22=1,0,IF(DY22=1,DV22*AG22,DN22*AB22*DS22))</f>
        <v/>
      </c>
      <c r="EC22">
        <f>IF(DQ22=1,0,IF(DY22=1,DW22*AH22,DO22*AC22*DS22))</f>
        <v/>
      </c>
      <c r="ED22">
        <f>IF(DQ22=1,0,IF(DY22=1,DX22*AI22,DP22*AD22*DS22))</f>
        <v/>
      </c>
      <c r="EE22">
        <f>IF(DQ22=1,DK22,IF(DY22=1,DK22-(DT22*AE22+DU22*AF22+DV22*AG22+DW22*AH22+DX22*AI22),0))</f>
        <v/>
      </c>
      <c r="EF22">
        <f>IF(AND(DL22=1,DT22=0),1,0)</f>
        <v/>
      </c>
      <c r="EG22">
        <f>IF(AND(DM22=1,DU22=0),1,0)</f>
        <v/>
      </c>
      <c r="EH22">
        <f>IF(AND(DN22=1,DV22=0),1,0)</f>
        <v/>
      </c>
      <c r="EI22">
        <f>IF(AND(DO22=1,DW22=0),1,0)</f>
        <v/>
      </c>
      <c r="EJ22">
        <f>IF(AND(DP22=1,DX22=0),1,0)</f>
        <v/>
      </c>
      <c r="EK22">
        <f>AX22+BR22+CL22+DF22+DZ22</f>
        <v/>
      </c>
      <c r="EL22">
        <f>U22+EP22</f>
        <v/>
      </c>
      <c r="EM22">
        <f>V22+EQ22</f>
        <v/>
      </c>
      <c r="EN22">
        <f>W22+ER22</f>
        <v/>
      </c>
      <c r="EO22">
        <f>X22+ES22</f>
        <v/>
      </c>
      <c r="EP22">
        <f>AY22+BS22+CM22+DG22+EA22</f>
        <v/>
      </c>
      <c r="EQ22">
        <f>AZ22+BT22+CN22+DH22+EB22</f>
        <v/>
      </c>
      <c r="ER22">
        <f>BA22+BU22+CO22+DI22+EC22</f>
        <v/>
      </c>
      <c r="ES22">
        <f>BB22+BV22+CP22+DJ22+ED22</f>
        <v/>
      </c>
      <c r="ET22">
        <f>IF(AND(OR($B$9=0,INDEX($EL$14:$EL$29,10)&lt;=EL22+0.000001),OR($C$9=0,INDEX($EM$14:$EM$29,11)&lt;=EM22+0.000001),OR($D$9=0,INDEX($EN$14:$EN$29,13)&lt;=EN22+0.000001),OR($E$9=0,INDEX($EO$14:$EO$29,1)&lt;=EO22+0.000001)),1,0)</f>
        <v/>
      </c>
      <c r="EU22">
        <f>IF(AND(OR($B$9=1,MOD(INT(A22/1),2)=0),OR($C$9=1,MOD(INT(A22/2),2)=0),OR($D$9=1,MOD(INT(A22/4),2)=0),OR($E$9=1,MOD(INT(A22/8),2)=0)),1,0)</f>
        <v/>
      </c>
      <c r="EV22">
        <f>IF(AND(ET22=1,EU22=1),(MOD(INT(A22/1),2)+MOD(INT(A22/2),2)+MOD(INT(A22/4),2)+MOD(INT(A22/8),2))*100+A22,"")</f>
        <v/>
      </c>
    </row>
    <row r="23">
      <c r="A23" t="n">
        <v>9</v>
      </c>
      <c r="B23">
        <f>IF(AND($B$9=1,MOD(INT(A23/1),2)=1),1,0)</f>
        <v/>
      </c>
      <c r="C23">
        <f>IF(AND($C$9=1,MOD(INT(A23/2),2)=1),1,0)</f>
        <v/>
      </c>
      <c r="D23">
        <f>IF(AND($D$9=1,MOD(INT(A23/4),2)=1),1,0)</f>
        <v/>
      </c>
      <c r="E23">
        <f>IF(AND($E$9=1,MOD(INT(A23/8),2)=1),1,0)</f>
        <v/>
      </c>
      <c r="F23">
        <f>$H$4</f>
        <v/>
      </c>
      <c r="G23">
        <f>F23-M23</f>
        <v/>
      </c>
      <c r="H23">
        <f>G23-L23</f>
        <v/>
      </c>
      <c r="I23">
        <f>H23-K23</f>
        <v/>
      </c>
      <c r="J23">
        <f>IF(B23=1,0,MIN($B$6,I23))</f>
        <v/>
      </c>
      <c r="K23">
        <f>IF(C23=1,0,MIN($C$6,H23))</f>
        <v/>
      </c>
      <c r="L23">
        <f>IF(D23=1,0,MIN($D$6,G23))</f>
        <v/>
      </c>
      <c r="M23">
        <f>IF(E23=1,0,MIN($E$6,F23))</f>
        <v/>
      </c>
      <c r="N23">
        <f>I23-J23</f>
        <v/>
      </c>
      <c r="O23">
        <f>(1-B23)*$B$6+(1-C23)*$C$6+(1-D23)*$D$6+(1-E23)*$E$6</f>
        <v/>
      </c>
      <c r="P23">
        <f>IF(B23=1,0,IF(O23&lt;=0,0,IF($H$4&gt;=O23,$B$6,$H$4*$B$6/O23)))</f>
        <v/>
      </c>
      <c r="Q23">
        <f>IF(C23=1,0,IF(O23&lt;=0,0,IF($H$4&gt;=O23,$C$6,$H$4*$C$6/O23)))</f>
        <v/>
      </c>
      <c r="R23">
        <f>IF(D23=1,0,IF(O23&lt;=0,0,IF($H$4&gt;=O23,$D$6,$H$4*$D$6/O23)))</f>
        <v/>
      </c>
      <c r="S23">
        <f>IF(E23=1,0,IF(O23&lt;=0,0,IF($H$4&gt;=O23,$E$6,$H$4*$E$6/O23)))</f>
        <v/>
      </c>
      <c r="T23">
        <f>IF(O23&lt;=0,$H$4,MAX(0,$H$4-O23))</f>
        <v/>
      </c>
      <c r="U23">
        <f>IF($H$5=1,P23,J23)</f>
        <v/>
      </c>
      <c r="V23">
        <f>IF($H$5=1,Q23,K23)</f>
        <v/>
      </c>
      <c r="W23">
        <f>IF($H$5=1,R23,L23)</f>
        <v/>
      </c>
      <c r="X23">
        <f>IF($H$5=1,S23,M23)</f>
        <v/>
      </c>
      <c r="Y23">
        <f>IF($H$5=1,T23,N23)</f>
        <v/>
      </c>
      <c r="Z23">
        <f>$H$3</f>
        <v/>
      </c>
      <c r="AA23">
        <f>IF(OR(B23=1,$B$8=2,$B$8=3),$B$4,0)</f>
        <v/>
      </c>
      <c r="AB23">
        <f>IF(OR(C23=1,$C$8=2,$C$8=3),$C$4,0)</f>
        <v/>
      </c>
      <c r="AC23">
        <f>IF(OR(D23=1,$D$8=2,$D$8=3),$D$4,0)</f>
        <v/>
      </c>
      <c r="AD23">
        <f>IF(OR(E23=1,$E$8=2,$E$8=3),$E$4,0)</f>
        <v/>
      </c>
      <c r="AE23">
        <f>1E+300</f>
        <v/>
      </c>
      <c r="AF23">
        <f>IF(OR(B23=1,$B$8=2),1E+300,MAX(0,$B$7-U23))</f>
        <v/>
      </c>
      <c r="AG23">
        <f>IF(OR(C23=1,$C$8=2),1E+300,MAX(0,$C$7-V23))</f>
        <v/>
      </c>
      <c r="AH23">
        <f>IF(OR(D23=1,$D$8=2),1E+300,MAX(0,$D$7-W23))</f>
        <v/>
      </c>
      <c r="AI23">
        <f>IF(OR(E23=1,$E$8=2),1E+300,MAX(0,$E$7-X23))</f>
        <v/>
      </c>
      <c r="AJ23">
        <f>IF(Z23&gt;0,1,0)</f>
        <v/>
      </c>
      <c r="AK23">
        <f>IF(AA23&gt;0,1,0)</f>
        <v/>
      </c>
      <c r="AL23">
        <f>IF(AB23&gt;0,1,0)</f>
        <v/>
      </c>
      <c r="AM23">
        <f>IF(AC23&gt;0,1,0)</f>
        <v/>
      </c>
      <c r="AN23">
        <f>IF(AD23&gt;0,1,0)</f>
        <v/>
      </c>
      <c r="AO23">
        <f>IF(OR(FALSE,Y23&lt;=0.000001,AP23&lt;=0),1,0)</f>
        <v/>
      </c>
      <c r="AP23">
        <f>Z23*AJ23+AA23*AK23+AB23*AL23+AC23*AM23+AD23*AN23</f>
        <v/>
      </c>
      <c r="AQ23">
        <f>IF(AO23=1,0,Y23/AP23)</f>
        <v/>
      </c>
      <c r="AR23">
        <f>IF(AND(AO23=0,AJ23=1,Z23*AQ23&gt;AE23+0.000001),1,0)</f>
        <v/>
      </c>
      <c r="AS23">
        <f>IF(AND(AO23=0,AK23=1,AA23*AQ23&gt;AF23+0.000001),1,0)</f>
        <v/>
      </c>
      <c r="AT23">
        <f>IF(AND(AO23=0,AL23=1,AB23*AQ23&gt;AG23+0.000001),1,0)</f>
        <v/>
      </c>
      <c r="AU23">
        <f>IF(AND(AO23=0,AM23=1,AC23*AQ23&gt;AH23+0.000001),1,0)</f>
        <v/>
      </c>
      <c r="AV23">
        <f>IF(AND(AO23=0,AN23=1,AD23*AQ23&gt;AI23+0.000001),1,0)</f>
        <v/>
      </c>
      <c r="AW23">
        <f>IF(AR23+AS23+AT23+AU23+AV23&gt;0,1,0)</f>
        <v/>
      </c>
      <c r="AX23">
        <f>IF(AO23=1,0,IF(AW23=1,AR23*AE23,AJ23*Z23*AQ23))</f>
        <v/>
      </c>
      <c r="AY23">
        <f>IF(AO23=1,0,IF(AW23=1,AS23*AF23,AK23*AA23*AQ23))</f>
        <v/>
      </c>
      <c r="AZ23">
        <f>IF(AO23=1,0,IF(AW23=1,AT23*AG23,AL23*AB23*AQ23))</f>
        <v/>
      </c>
      <c r="BA23">
        <f>IF(AO23=1,0,IF(AW23=1,AU23*AH23,AM23*AC23*AQ23))</f>
        <v/>
      </c>
      <c r="BB23">
        <f>IF(AO23=1,0,IF(AW23=1,AV23*AI23,AN23*AD23*AQ23))</f>
        <v/>
      </c>
      <c r="BC23">
        <f>IF(AO23=1,Y23,IF(AW23=1,Y23-(AR23*AE23+AS23*AF23+AT23*AG23+AU23*AH23+AV23*AI23),0))</f>
        <v/>
      </c>
      <c r="BD23">
        <f>IF(AND(AJ23=1,AR23=0),1,0)</f>
        <v/>
      </c>
      <c r="BE23">
        <f>IF(AND(AK23=1,AS23=0),1,0)</f>
        <v/>
      </c>
      <c r="BF23">
        <f>IF(AND(AL23=1,AT23=0),1,0)</f>
        <v/>
      </c>
      <c r="BG23">
        <f>IF(AND(AM23=1,AU23=0),1,0)</f>
        <v/>
      </c>
      <c r="BH23">
        <f>IF(AND(AN23=1,AV23=0),1,0)</f>
        <v/>
      </c>
      <c r="BI23">
        <f>IF(OR(OR(AO23=1,AW23=0),BC23&lt;=0.000001,BJ23&lt;=0),1,0)</f>
        <v/>
      </c>
      <c r="BJ23">
        <f>Z23*BD23+AA23*BE23+AB23*BF23+AC23*BG23+AD23*BH23</f>
        <v/>
      </c>
      <c r="BK23">
        <f>IF(BI23=1,0,BC23/BJ23)</f>
        <v/>
      </c>
      <c r="BL23">
        <f>IF(AND(BI23=0,BD23=1,Z23*BK23&gt;AE23+0.000001),1,0)</f>
        <v/>
      </c>
      <c r="BM23">
        <f>IF(AND(BI23=0,BE23=1,AA23*BK23&gt;AF23+0.000001),1,0)</f>
        <v/>
      </c>
      <c r="BN23">
        <f>IF(AND(BI23=0,BF23=1,AB23*BK23&gt;AG23+0.000001),1,0)</f>
        <v/>
      </c>
      <c r="BO23">
        <f>IF(AND(BI23=0,BG23=1,AC23*BK23&gt;AH23+0.000001),1,0)</f>
        <v/>
      </c>
      <c r="BP23">
        <f>IF(AND(BI23=0,BH23=1,AD23*BK23&gt;AI23+0.000001),1,0)</f>
        <v/>
      </c>
      <c r="BQ23">
        <f>IF(BL23+BM23+BN23+BO23+BP23&gt;0,1,0)</f>
        <v/>
      </c>
      <c r="BR23">
        <f>IF(BI23=1,0,IF(BQ23=1,BL23*AE23,BD23*Z23*BK23))</f>
        <v/>
      </c>
      <c r="BS23">
        <f>IF(BI23=1,0,IF(BQ23=1,BM23*AF23,BE23*AA23*BK23))</f>
        <v/>
      </c>
      <c r="BT23">
        <f>IF(BI23=1,0,IF(BQ23=1,BN23*AG23,BF23*AB23*BK23))</f>
        <v/>
      </c>
      <c r="BU23">
        <f>IF(BI23=1,0,IF(BQ23=1,BO23*AH23,BG23*AC23*BK23))</f>
        <v/>
      </c>
      <c r="BV23">
        <f>IF(BI23=1,0,IF(BQ23=1,BP23*AI23,BH23*AD23*BK23))</f>
        <v/>
      </c>
      <c r="BW23">
        <f>IF(BI23=1,BC23,IF(BQ23=1,BC23-(BL23*AE23+BM23*AF23+BN23*AG23+BO23*AH23+BP23*AI23),0))</f>
        <v/>
      </c>
      <c r="BX23">
        <f>IF(AND(BD23=1,BL23=0),1,0)</f>
        <v/>
      </c>
      <c r="BY23">
        <f>IF(AND(BE23=1,BM23=0),1,0)</f>
        <v/>
      </c>
      <c r="BZ23">
        <f>IF(AND(BF23=1,BN23=0),1,0)</f>
        <v/>
      </c>
      <c r="CA23">
        <f>IF(AND(BG23=1,BO23=0),1,0)</f>
        <v/>
      </c>
      <c r="CB23">
        <f>IF(AND(BH23=1,BP23=0),1,0)</f>
        <v/>
      </c>
      <c r="CC23">
        <f>IF(OR(OR(BI23=1,BQ23=0),BW23&lt;=0.000001,CD23&lt;=0),1,0)</f>
        <v/>
      </c>
      <c r="CD23">
        <f>Z23*BX23+AA23*BY23+AB23*BZ23+AC23*CA23+AD23*CB23</f>
        <v/>
      </c>
      <c r="CE23">
        <f>IF(CC23=1,0,BW23/CD23)</f>
        <v/>
      </c>
      <c r="CF23">
        <f>IF(AND(CC23=0,BX23=1,Z23*CE23&gt;AE23+0.000001),1,0)</f>
        <v/>
      </c>
      <c r="CG23">
        <f>IF(AND(CC23=0,BY23=1,AA23*CE23&gt;AF23+0.000001),1,0)</f>
        <v/>
      </c>
      <c r="CH23">
        <f>IF(AND(CC23=0,BZ23=1,AB23*CE23&gt;AG23+0.000001),1,0)</f>
        <v/>
      </c>
      <c r="CI23">
        <f>IF(AND(CC23=0,CA23=1,AC23*CE23&gt;AH23+0.000001),1,0)</f>
        <v/>
      </c>
      <c r="CJ23">
        <f>IF(AND(CC23=0,CB23=1,AD23*CE23&gt;AI23+0.000001),1,0)</f>
        <v/>
      </c>
      <c r="CK23">
        <f>IF(CF23+CG23+CH23+CI23+CJ23&gt;0,1,0)</f>
        <v/>
      </c>
      <c r="CL23">
        <f>IF(CC23=1,0,IF(CK23=1,CF23*AE23,BX23*Z23*CE23))</f>
        <v/>
      </c>
      <c r="CM23">
        <f>IF(CC23=1,0,IF(CK23=1,CG23*AF23,BY23*AA23*CE23))</f>
        <v/>
      </c>
      <c r="CN23">
        <f>IF(CC23=1,0,IF(CK23=1,CH23*AG23,BZ23*AB23*CE23))</f>
        <v/>
      </c>
      <c r="CO23">
        <f>IF(CC23=1,0,IF(CK23=1,CI23*AH23,CA23*AC23*CE23))</f>
        <v/>
      </c>
      <c r="CP23">
        <f>IF(CC23=1,0,IF(CK23=1,CJ23*AI23,CB23*AD23*CE23))</f>
        <v/>
      </c>
      <c r="CQ23">
        <f>IF(CC23=1,BW23,IF(CK23=1,BW23-(CF23*AE23+CG23*AF23+CH23*AG23+CI23*AH23+CJ23*AI23),0))</f>
        <v/>
      </c>
      <c r="CR23">
        <f>IF(AND(BX23=1,CF23=0),1,0)</f>
        <v/>
      </c>
      <c r="CS23">
        <f>IF(AND(BY23=1,CG23=0),1,0)</f>
        <v/>
      </c>
      <c r="CT23">
        <f>IF(AND(BZ23=1,CH23=0),1,0)</f>
        <v/>
      </c>
      <c r="CU23">
        <f>IF(AND(CA23=1,CI23=0),1,0)</f>
        <v/>
      </c>
      <c r="CV23">
        <f>IF(AND(CB23=1,CJ23=0),1,0)</f>
        <v/>
      </c>
      <c r="CW23">
        <f>IF(OR(OR(CC23=1,CK23=0),CQ23&lt;=0.000001,CX23&lt;=0),1,0)</f>
        <v/>
      </c>
      <c r="CX23">
        <f>Z23*CR23+AA23*CS23+AB23*CT23+AC23*CU23+AD23*CV23</f>
        <v/>
      </c>
      <c r="CY23">
        <f>IF(CW23=1,0,CQ23/CX23)</f>
        <v/>
      </c>
      <c r="CZ23">
        <f>IF(AND(CW23=0,CR23=1,Z23*CY23&gt;AE23+0.000001),1,0)</f>
        <v/>
      </c>
      <c r="DA23">
        <f>IF(AND(CW23=0,CS23=1,AA23*CY23&gt;AF23+0.000001),1,0)</f>
        <v/>
      </c>
      <c r="DB23">
        <f>IF(AND(CW23=0,CT23=1,AB23*CY23&gt;AG23+0.000001),1,0)</f>
        <v/>
      </c>
      <c r="DC23">
        <f>IF(AND(CW23=0,CU23=1,AC23*CY23&gt;AH23+0.000001),1,0)</f>
        <v/>
      </c>
      <c r="DD23">
        <f>IF(AND(CW23=0,CV23=1,AD23*CY23&gt;AI23+0.000001),1,0)</f>
        <v/>
      </c>
      <c r="DE23">
        <f>IF(CZ23+DA23+DB23+DC23+DD23&gt;0,1,0)</f>
        <v/>
      </c>
      <c r="DF23">
        <f>IF(CW23=1,0,IF(DE23=1,CZ23*AE23,CR23*Z23*CY23))</f>
        <v/>
      </c>
      <c r="DG23">
        <f>IF(CW23=1,0,IF(DE23=1,DA23*AF23,CS23*AA23*CY23))</f>
        <v/>
      </c>
      <c r="DH23">
        <f>IF(CW23=1,0,IF(DE23=1,DB23*AG23,CT23*AB23*CY23))</f>
        <v/>
      </c>
      <c r="DI23">
        <f>IF(CW23=1,0,IF(DE23=1,DC23*AH23,CU23*AC23*CY23))</f>
        <v/>
      </c>
      <c r="DJ23">
        <f>IF(CW23=1,0,IF(DE23=1,DD23*AI23,CV23*AD23*CY23))</f>
        <v/>
      </c>
      <c r="DK23">
        <f>IF(CW23=1,CQ23,IF(DE23=1,CQ23-(CZ23*AE23+DA23*AF23+DB23*AG23+DC23*AH23+DD23*AI23),0))</f>
        <v/>
      </c>
      <c r="DL23">
        <f>IF(AND(CR23=1,CZ23=0),1,0)</f>
        <v/>
      </c>
      <c r="DM23">
        <f>IF(AND(CS23=1,DA23=0),1,0)</f>
        <v/>
      </c>
      <c r="DN23">
        <f>IF(AND(CT23=1,DB23=0),1,0)</f>
        <v/>
      </c>
      <c r="DO23">
        <f>IF(AND(CU23=1,DC23=0),1,0)</f>
        <v/>
      </c>
      <c r="DP23">
        <f>IF(AND(CV23=1,DD23=0),1,0)</f>
        <v/>
      </c>
      <c r="DQ23">
        <f>IF(OR(OR(CW23=1,DE23=0),DK23&lt;=0.000001,DR23&lt;=0),1,0)</f>
        <v/>
      </c>
      <c r="DR23">
        <f>Z23*DL23+AA23*DM23+AB23*DN23+AC23*DO23+AD23*DP23</f>
        <v/>
      </c>
      <c r="DS23">
        <f>IF(DQ23=1,0,DK23/DR23)</f>
        <v/>
      </c>
      <c r="DT23">
        <f>IF(AND(DQ23=0,DL23=1,Z23*DS23&gt;AE23+0.000001),1,0)</f>
        <v/>
      </c>
      <c r="DU23">
        <f>IF(AND(DQ23=0,DM23=1,AA23*DS23&gt;AF23+0.000001),1,0)</f>
        <v/>
      </c>
      <c r="DV23">
        <f>IF(AND(DQ23=0,DN23=1,AB23*DS23&gt;AG23+0.000001),1,0)</f>
        <v/>
      </c>
      <c r="DW23">
        <f>IF(AND(DQ23=0,DO23=1,AC23*DS23&gt;AH23+0.000001),1,0)</f>
        <v/>
      </c>
      <c r="DX23">
        <f>IF(AND(DQ23=0,DP23=1,AD23*DS23&gt;AI23+0.000001),1,0)</f>
        <v/>
      </c>
      <c r="DY23">
        <f>IF(DT23+DU23+DV23+DW23+DX23&gt;0,1,0)</f>
        <v/>
      </c>
      <c r="DZ23">
        <f>IF(DQ23=1,0,IF(DY23=1,DT23*AE23,DL23*Z23*DS23))</f>
        <v/>
      </c>
      <c r="EA23">
        <f>IF(DQ23=1,0,IF(DY23=1,DU23*AF23,DM23*AA23*DS23))</f>
        <v/>
      </c>
      <c r="EB23">
        <f>IF(DQ23=1,0,IF(DY23=1,DV23*AG23,DN23*AB23*DS23))</f>
        <v/>
      </c>
      <c r="EC23">
        <f>IF(DQ23=1,0,IF(DY23=1,DW23*AH23,DO23*AC23*DS23))</f>
        <v/>
      </c>
      <c r="ED23">
        <f>IF(DQ23=1,0,IF(DY23=1,DX23*AI23,DP23*AD23*DS23))</f>
        <v/>
      </c>
      <c r="EE23">
        <f>IF(DQ23=1,DK23,IF(DY23=1,DK23-(DT23*AE23+DU23*AF23+DV23*AG23+DW23*AH23+DX23*AI23),0))</f>
        <v/>
      </c>
      <c r="EF23">
        <f>IF(AND(DL23=1,DT23=0),1,0)</f>
        <v/>
      </c>
      <c r="EG23">
        <f>IF(AND(DM23=1,DU23=0),1,0)</f>
        <v/>
      </c>
      <c r="EH23">
        <f>IF(AND(DN23=1,DV23=0),1,0)</f>
        <v/>
      </c>
      <c r="EI23">
        <f>IF(AND(DO23=1,DW23=0),1,0)</f>
        <v/>
      </c>
      <c r="EJ23">
        <f>IF(AND(DP23=1,DX23=0),1,0)</f>
        <v/>
      </c>
      <c r="EK23">
        <f>AX23+BR23+CL23+DF23+DZ23</f>
        <v/>
      </c>
      <c r="EL23">
        <f>U23+EP23</f>
        <v/>
      </c>
      <c r="EM23">
        <f>V23+EQ23</f>
        <v/>
      </c>
      <c r="EN23">
        <f>W23+ER23</f>
        <v/>
      </c>
      <c r="EO23">
        <f>X23+ES23</f>
        <v/>
      </c>
      <c r="EP23">
        <f>AY23+BS23+CM23+DG23+EA23</f>
        <v/>
      </c>
      <c r="EQ23">
        <f>AZ23+BT23+CN23+DH23+EB23</f>
        <v/>
      </c>
      <c r="ER23">
        <f>BA23+BU23+CO23+DI23+EC23</f>
        <v/>
      </c>
      <c r="ES23">
        <f>BB23+BV23+CP23+DJ23+ED23</f>
        <v/>
      </c>
      <c r="ET23">
        <f>IF(AND(OR($B$9=0,INDEX($EL$14:$EL$29,9)&lt;=EL23+0.000001),OR($C$9=0,INDEX($EM$14:$EM$29,12)&lt;=EM23+0.000001),OR($D$9=0,INDEX($EN$14:$EN$29,14)&lt;=EN23+0.000001),OR($E$9=0,INDEX($EO$14:$EO$29,2)&lt;=EO23+0.000001)),1,0)</f>
        <v/>
      </c>
      <c r="EU23">
        <f>IF(AND(OR($B$9=1,MOD(INT(A23/1),2)=0),OR($C$9=1,MOD(INT(A23/2),2)=0),OR($D$9=1,MOD(INT(A23/4),2)=0),OR($E$9=1,MOD(INT(A23/8),2)=0)),1,0)</f>
        <v/>
      </c>
      <c r="EV23">
        <f>IF(AND(ET23=1,EU23=1),(MOD(INT(A23/1),2)+MOD(INT(A23/2),2)+MOD(INT(A23/4),2)+MOD(INT(A23/8),2))*100+A23,"")</f>
        <v/>
      </c>
    </row>
    <row r="24">
      <c r="A24" t="n">
        <v>10</v>
      </c>
      <c r="B24">
        <f>IF(AND($B$9=1,MOD(INT(A24/1),2)=1),1,0)</f>
        <v/>
      </c>
      <c r="C24">
        <f>IF(AND($C$9=1,MOD(INT(A24/2),2)=1),1,0)</f>
        <v/>
      </c>
      <c r="D24">
        <f>IF(AND($D$9=1,MOD(INT(A24/4),2)=1),1,0)</f>
        <v/>
      </c>
      <c r="E24">
        <f>IF(AND($E$9=1,MOD(INT(A24/8),2)=1),1,0)</f>
        <v/>
      </c>
      <c r="F24">
        <f>$H$4</f>
        <v/>
      </c>
      <c r="G24">
        <f>F24-M24</f>
        <v/>
      </c>
      <c r="H24">
        <f>G24-L24</f>
        <v/>
      </c>
      <c r="I24">
        <f>H24-K24</f>
        <v/>
      </c>
      <c r="J24">
        <f>IF(B24=1,0,MIN($B$6,I24))</f>
        <v/>
      </c>
      <c r="K24">
        <f>IF(C24=1,0,MIN($C$6,H24))</f>
        <v/>
      </c>
      <c r="L24">
        <f>IF(D24=1,0,MIN($D$6,G24))</f>
        <v/>
      </c>
      <c r="M24">
        <f>IF(E24=1,0,MIN($E$6,F24))</f>
        <v/>
      </c>
      <c r="N24">
        <f>I24-J24</f>
        <v/>
      </c>
      <c r="O24">
        <f>(1-B24)*$B$6+(1-C24)*$C$6+(1-D24)*$D$6+(1-E24)*$E$6</f>
        <v/>
      </c>
      <c r="P24">
        <f>IF(B24=1,0,IF(O24&lt;=0,0,IF($H$4&gt;=O24,$B$6,$H$4*$B$6/O24)))</f>
        <v/>
      </c>
      <c r="Q24">
        <f>IF(C24=1,0,IF(O24&lt;=0,0,IF($H$4&gt;=O24,$C$6,$H$4*$C$6/O24)))</f>
        <v/>
      </c>
      <c r="R24">
        <f>IF(D24=1,0,IF(O24&lt;=0,0,IF($H$4&gt;=O24,$D$6,$H$4*$D$6/O24)))</f>
        <v/>
      </c>
      <c r="S24">
        <f>IF(E24=1,0,IF(O24&lt;=0,0,IF($H$4&gt;=O24,$E$6,$H$4*$E$6/O24)))</f>
        <v/>
      </c>
      <c r="T24">
        <f>IF(O24&lt;=0,$H$4,MAX(0,$H$4-O24))</f>
        <v/>
      </c>
      <c r="U24">
        <f>IF($H$5=1,P24,J24)</f>
        <v/>
      </c>
      <c r="V24">
        <f>IF($H$5=1,Q24,K24)</f>
        <v/>
      </c>
      <c r="W24">
        <f>IF($H$5=1,R24,L24)</f>
        <v/>
      </c>
      <c r="X24">
        <f>IF($H$5=1,S24,M24)</f>
        <v/>
      </c>
      <c r="Y24">
        <f>IF($H$5=1,T24,N24)</f>
        <v/>
      </c>
      <c r="Z24">
        <f>$H$3</f>
        <v/>
      </c>
      <c r="AA24">
        <f>IF(OR(B24=1,$B$8=2,$B$8=3),$B$4,0)</f>
        <v/>
      </c>
      <c r="AB24">
        <f>IF(OR(C24=1,$C$8=2,$C$8=3),$C$4,0)</f>
        <v/>
      </c>
      <c r="AC24">
        <f>IF(OR(D24=1,$D$8=2,$D$8=3),$D$4,0)</f>
        <v/>
      </c>
      <c r="AD24">
        <f>IF(OR(E24=1,$E$8=2,$E$8=3),$E$4,0)</f>
        <v/>
      </c>
      <c r="AE24">
        <f>1E+300</f>
        <v/>
      </c>
      <c r="AF24">
        <f>IF(OR(B24=1,$B$8=2),1E+300,MAX(0,$B$7-U24))</f>
        <v/>
      </c>
      <c r="AG24">
        <f>IF(OR(C24=1,$C$8=2),1E+300,MAX(0,$C$7-V24))</f>
        <v/>
      </c>
      <c r="AH24">
        <f>IF(OR(D24=1,$D$8=2),1E+300,MAX(0,$D$7-W24))</f>
        <v/>
      </c>
      <c r="AI24">
        <f>IF(OR(E24=1,$E$8=2),1E+300,MAX(0,$E$7-X24))</f>
        <v/>
      </c>
      <c r="AJ24">
        <f>IF(Z24&gt;0,1,0)</f>
        <v/>
      </c>
      <c r="AK24">
        <f>IF(AA24&gt;0,1,0)</f>
        <v/>
      </c>
      <c r="AL24">
        <f>IF(AB24&gt;0,1,0)</f>
        <v/>
      </c>
      <c r="AM24">
        <f>IF(AC24&gt;0,1,0)</f>
        <v/>
      </c>
      <c r="AN24">
        <f>IF(AD24&gt;0,1,0)</f>
        <v/>
      </c>
      <c r="AO24">
        <f>IF(OR(FALSE,Y24&lt;=0.000001,AP24&lt;=0),1,0)</f>
        <v/>
      </c>
      <c r="AP24">
        <f>Z24*AJ24+AA24*AK24+AB24*AL24+AC24*AM24+AD24*AN24</f>
        <v/>
      </c>
      <c r="AQ24">
        <f>IF(AO24=1,0,Y24/AP24)</f>
        <v/>
      </c>
      <c r="AR24">
        <f>IF(AND(AO24=0,AJ24=1,Z24*AQ24&gt;AE24+0.000001),1,0)</f>
        <v/>
      </c>
      <c r="AS24">
        <f>IF(AND(AO24=0,AK24=1,AA24*AQ24&gt;AF24+0.000001),1,0)</f>
        <v/>
      </c>
      <c r="AT24">
        <f>IF(AND(AO24=0,AL24=1,AB24*AQ24&gt;AG24+0.000001),1,0)</f>
        <v/>
      </c>
      <c r="AU24">
        <f>IF(AND(AO24=0,AM24=1,AC24*AQ24&gt;AH24+0.000001),1,0)</f>
        <v/>
      </c>
      <c r="AV24">
        <f>IF(AND(AO24=0,AN24=1,AD24*AQ24&gt;AI24+0.000001),1,0)</f>
        <v/>
      </c>
      <c r="AW24">
        <f>IF(AR24+AS24+AT24+AU24+AV24&gt;0,1,0)</f>
        <v/>
      </c>
      <c r="AX24">
        <f>IF(AO24=1,0,IF(AW24=1,AR24*AE24,AJ24*Z24*AQ24))</f>
        <v/>
      </c>
      <c r="AY24">
        <f>IF(AO24=1,0,IF(AW24=1,AS24*AF24,AK24*AA24*AQ24))</f>
        <v/>
      </c>
      <c r="AZ24">
        <f>IF(AO24=1,0,IF(AW24=1,AT24*AG24,AL24*AB24*AQ24))</f>
        <v/>
      </c>
      <c r="BA24">
        <f>IF(AO24=1,0,IF(AW24=1,AU24*AH24,AM24*AC24*AQ24))</f>
        <v/>
      </c>
      <c r="BB24">
        <f>IF(AO24=1,0,IF(AW24=1,AV24*AI24,AN24*AD24*AQ24))</f>
        <v/>
      </c>
      <c r="BC24">
        <f>IF(AO24=1,Y24,IF(AW24=1,Y24-(AR24*AE24+AS24*AF24+AT24*AG24+AU24*AH24+AV24*AI24),0))</f>
        <v/>
      </c>
      <c r="BD24">
        <f>IF(AND(AJ24=1,AR24=0),1,0)</f>
        <v/>
      </c>
      <c r="BE24">
        <f>IF(AND(AK24=1,AS24=0),1,0)</f>
        <v/>
      </c>
      <c r="BF24">
        <f>IF(AND(AL24=1,AT24=0),1,0)</f>
        <v/>
      </c>
      <c r="BG24">
        <f>IF(AND(AM24=1,AU24=0),1,0)</f>
        <v/>
      </c>
      <c r="BH24">
        <f>IF(AND(AN24=1,AV24=0),1,0)</f>
        <v/>
      </c>
      <c r="BI24">
        <f>IF(OR(OR(AO24=1,AW24=0),BC24&lt;=0.000001,BJ24&lt;=0),1,0)</f>
        <v/>
      </c>
      <c r="BJ24">
        <f>Z24*BD24+AA24*BE24+AB24*BF24+AC24*BG24+AD24*BH24</f>
        <v/>
      </c>
      <c r="BK24">
        <f>IF(BI24=1,0,BC24/BJ24)</f>
        <v/>
      </c>
      <c r="BL24">
        <f>IF(AND(BI24=0,BD24=1,Z24*BK24&gt;AE24+0.000001),1,0)</f>
        <v/>
      </c>
      <c r="BM24">
        <f>IF(AND(BI24=0,BE24=1,AA24*BK24&gt;AF24+0.000001),1,0)</f>
        <v/>
      </c>
      <c r="BN24">
        <f>IF(AND(BI24=0,BF24=1,AB24*BK24&gt;AG24+0.000001),1,0)</f>
        <v/>
      </c>
      <c r="BO24">
        <f>IF(AND(BI24=0,BG24=1,AC24*BK24&gt;AH24+0.000001),1,0)</f>
        <v/>
      </c>
      <c r="BP24">
        <f>IF(AND(BI24=0,BH24=1,AD24*BK24&gt;AI24+0.000001),1,0)</f>
        <v/>
      </c>
      <c r="BQ24">
        <f>IF(BL24+BM24+BN24+BO24+BP24&gt;0,1,0)</f>
        <v/>
      </c>
      <c r="BR24">
        <f>IF(BI24=1,0,IF(BQ24=1,BL24*AE24,BD24*Z24*BK24))</f>
        <v/>
      </c>
      <c r="BS24">
        <f>IF(BI24=1,0,IF(BQ24=1,BM24*AF24,BE24*AA24*BK24))</f>
        <v/>
      </c>
      <c r="BT24">
        <f>IF(BI24=1,0,IF(BQ24=1,BN24*AG24,BF24*AB24*BK24))</f>
        <v/>
      </c>
      <c r="BU24">
        <f>IF(BI24=1,0,IF(BQ24=1,BO24*AH24,BG24*AC24*BK24))</f>
        <v/>
      </c>
      <c r="BV24">
        <f>IF(BI24=1,0,IF(BQ24=1,BP24*AI24,BH24*AD24*BK24))</f>
        <v/>
      </c>
      <c r="BW24">
        <f>IF(BI24=1,BC24,IF(BQ24=1,BC24-(BL24*AE24+BM24*AF24+BN24*AG24+BO24*AH24+BP24*AI24),0))</f>
        <v/>
      </c>
      <c r="BX24">
        <f>IF(AND(BD24=1,BL24=0),1,0)</f>
        <v/>
      </c>
      <c r="BY24">
        <f>IF(AND(BE24=1,BM24=0),1,0)</f>
        <v/>
      </c>
      <c r="BZ24">
        <f>IF(AND(BF24=1,BN24=0),1,0)</f>
        <v/>
      </c>
      <c r="CA24">
        <f>IF(AND(BG24=1,BO24=0),1,0)</f>
        <v/>
      </c>
      <c r="CB24">
        <f>IF(AND(BH24=1,BP24=0),1,0)</f>
        <v/>
      </c>
      <c r="CC24">
        <f>IF(OR(OR(BI24=1,BQ24=0),BW24&lt;=0.000001,CD24&lt;=0),1,0)</f>
        <v/>
      </c>
      <c r="CD24">
        <f>Z24*BX24+AA24*BY24+AB24*BZ24+AC24*CA24+AD24*CB24</f>
        <v/>
      </c>
      <c r="CE24">
        <f>IF(CC24=1,0,BW24/CD24)</f>
        <v/>
      </c>
      <c r="CF24">
        <f>IF(AND(CC24=0,BX24=1,Z24*CE24&gt;AE24+0.000001),1,0)</f>
        <v/>
      </c>
      <c r="CG24">
        <f>IF(AND(CC24=0,BY24=1,AA24*CE24&gt;AF24+0.000001),1,0)</f>
        <v/>
      </c>
      <c r="CH24">
        <f>IF(AND(CC24=0,BZ24=1,AB24*CE24&gt;AG24+0.000001),1,0)</f>
        <v/>
      </c>
      <c r="CI24">
        <f>IF(AND(CC24=0,CA24=1,AC24*CE24&gt;AH24+0.000001),1,0)</f>
        <v/>
      </c>
      <c r="CJ24">
        <f>IF(AND(CC24=0,CB24=1,AD24*CE24&gt;AI24+0.000001),1,0)</f>
        <v/>
      </c>
      <c r="CK24">
        <f>IF(CF24+CG24+CH24+CI24+CJ24&gt;0,1,0)</f>
        <v/>
      </c>
      <c r="CL24">
        <f>IF(CC24=1,0,IF(CK24=1,CF24*AE24,BX24*Z24*CE24))</f>
        <v/>
      </c>
      <c r="CM24">
        <f>IF(CC24=1,0,IF(CK24=1,CG24*AF24,BY24*AA24*CE24))</f>
        <v/>
      </c>
      <c r="CN24">
        <f>IF(CC24=1,0,IF(CK24=1,CH24*AG24,BZ24*AB24*CE24))</f>
        <v/>
      </c>
      <c r="CO24">
        <f>IF(CC24=1,0,IF(CK24=1,CI24*AH24,CA24*AC24*CE24))</f>
        <v/>
      </c>
      <c r="CP24">
        <f>IF(CC24=1,0,IF(CK24=1,CJ24*AI24,CB24*AD24*CE24))</f>
        <v/>
      </c>
      <c r="CQ24">
        <f>IF(CC24=1,BW24,IF(CK24=1,BW24-(CF24*AE24+CG24*AF24+CH24*AG24+CI24*AH24+CJ24*AI24),0))</f>
        <v/>
      </c>
      <c r="CR24">
        <f>IF(AND(BX24=1,CF24=0),1,0)</f>
        <v/>
      </c>
      <c r="CS24">
        <f>IF(AND(BY24=1,CG24=0),1,0)</f>
        <v/>
      </c>
      <c r="CT24">
        <f>IF(AND(BZ24=1,CH24=0),1,0)</f>
        <v/>
      </c>
      <c r="CU24">
        <f>IF(AND(CA24=1,CI24=0),1,0)</f>
        <v/>
      </c>
      <c r="CV24">
        <f>IF(AND(CB24=1,CJ24=0),1,0)</f>
        <v/>
      </c>
      <c r="CW24">
        <f>IF(OR(OR(CC24=1,CK24=0),CQ24&lt;=0.000001,CX24&lt;=0),1,0)</f>
        <v/>
      </c>
      <c r="CX24">
        <f>Z24*CR24+AA24*CS24+AB24*CT24+AC24*CU24+AD24*CV24</f>
        <v/>
      </c>
      <c r="CY24">
        <f>IF(CW24=1,0,CQ24/CX24)</f>
        <v/>
      </c>
      <c r="CZ24">
        <f>IF(AND(CW24=0,CR24=1,Z24*CY24&gt;AE24+0.000001),1,0)</f>
        <v/>
      </c>
      <c r="DA24">
        <f>IF(AND(CW24=0,CS24=1,AA24*CY24&gt;AF24+0.000001),1,0)</f>
        <v/>
      </c>
      <c r="DB24">
        <f>IF(AND(CW24=0,CT24=1,AB24*CY24&gt;AG24+0.000001),1,0)</f>
        <v/>
      </c>
      <c r="DC24">
        <f>IF(AND(CW24=0,CU24=1,AC24*CY24&gt;AH24+0.000001),1,0)</f>
        <v/>
      </c>
      <c r="DD24">
        <f>IF(AND(CW24=0,CV24=1,AD24*CY24&gt;AI24+0.000001),1,0)</f>
        <v/>
      </c>
      <c r="DE24">
        <f>IF(CZ24+DA24+DB24+DC24+DD24&gt;0,1,0)</f>
        <v/>
      </c>
      <c r="DF24">
        <f>IF(CW24=1,0,IF(DE24=1,CZ24*AE24,CR24*Z24*CY24))</f>
        <v/>
      </c>
      <c r="DG24">
        <f>IF(CW24=1,0,IF(DE24=1,DA24*AF24,CS24*AA24*CY24))</f>
        <v/>
      </c>
      <c r="DH24">
        <f>IF(CW24=1,0,IF(DE24=1,DB24*AG24,CT24*AB24*CY24))</f>
        <v/>
      </c>
      <c r="DI24">
        <f>IF(CW24=1,0,IF(DE24=1,DC24*AH24,CU24*AC24*CY24))</f>
        <v/>
      </c>
      <c r="DJ24">
        <f>IF(CW24=1,0,IF(DE24=1,DD24*AI24,CV24*AD24*CY24))</f>
        <v/>
      </c>
      <c r="DK24">
        <f>IF(CW24=1,CQ24,IF(DE24=1,CQ24-(CZ24*AE24+DA24*AF24+DB24*AG24+DC24*AH24+DD24*AI24),0))</f>
        <v/>
      </c>
      <c r="DL24">
        <f>IF(AND(CR24=1,CZ24=0),1,0)</f>
        <v/>
      </c>
      <c r="DM24">
        <f>IF(AND(CS24=1,DA24=0),1,0)</f>
        <v/>
      </c>
      <c r="DN24">
        <f>IF(AND(CT24=1,DB24=0),1,0)</f>
        <v/>
      </c>
      <c r="DO24">
        <f>IF(AND(CU24=1,DC24=0),1,0)</f>
        <v/>
      </c>
      <c r="DP24">
        <f>IF(AND(CV24=1,DD24=0),1,0)</f>
        <v/>
      </c>
      <c r="DQ24">
        <f>IF(OR(OR(CW24=1,DE24=0),DK24&lt;=0.000001,DR24&lt;=0),1,0)</f>
        <v/>
      </c>
      <c r="DR24">
        <f>Z24*DL24+AA24*DM24+AB24*DN24+AC24*DO24+AD24*DP24</f>
        <v/>
      </c>
      <c r="DS24">
        <f>IF(DQ24=1,0,DK24/DR24)</f>
        <v/>
      </c>
      <c r="DT24">
        <f>IF(AND(DQ24=0,DL24=1,Z24*DS24&gt;AE24+0.000001),1,0)</f>
        <v/>
      </c>
      <c r="DU24">
        <f>IF(AND(DQ24=0,DM24=1,AA24*DS24&gt;AF24+0.000001),1,0)</f>
        <v/>
      </c>
      <c r="DV24">
        <f>IF(AND(DQ24=0,DN24=1,AB24*DS24&gt;AG24+0.000001),1,0)</f>
        <v/>
      </c>
      <c r="DW24">
        <f>IF(AND(DQ24=0,DO24=1,AC24*DS24&gt;AH24+0.000001),1,0)</f>
        <v/>
      </c>
      <c r="DX24">
        <f>IF(AND(DQ24=0,DP24=1,AD24*DS24&gt;AI24+0.000001),1,0)</f>
        <v/>
      </c>
      <c r="DY24">
        <f>IF(DT24+DU24+DV24+DW24+DX24&gt;0,1,0)</f>
        <v/>
      </c>
      <c r="DZ24">
        <f>IF(DQ24=1,0,IF(DY24=1,DT24*AE24,DL24*Z24*DS24))</f>
        <v/>
      </c>
      <c r="EA24">
        <f>IF(DQ24=1,0,IF(DY24=1,DU24*AF24,DM24*AA24*DS24))</f>
        <v/>
      </c>
      <c r="EB24">
        <f>IF(DQ24=1,0,IF(DY24=1,DV24*AG24,DN24*AB24*DS24))</f>
        <v/>
      </c>
      <c r="EC24">
        <f>IF(DQ24=1,0,IF(DY24=1,DW24*AH24,DO24*AC24*DS24))</f>
        <v/>
      </c>
      <c r="ED24">
        <f>IF(DQ24=1,0,IF(DY24=1,DX24*AI24,DP24*AD24*DS24))</f>
        <v/>
      </c>
      <c r="EE24">
        <f>IF(DQ24=1,DK24,IF(DY24=1,DK24-(DT24*AE24+DU24*AF24+DV24*AG24+DW24*AH24+DX24*AI24),0))</f>
        <v/>
      </c>
      <c r="EF24">
        <f>IF(AND(DL24=1,DT24=0),1,0)</f>
        <v/>
      </c>
      <c r="EG24">
        <f>IF(AND(DM24=1,DU24=0),1,0)</f>
        <v/>
      </c>
      <c r="EH24">
        <f>IF(AND(DN24=1,DV24=0),1,0)</f>
        <v/>
      </c>
      <c r="EI24">
        <f>IF(AND(DO24=1,DW24=0),1,0)</f>
        <v/>
      </c>
      <c r="EJ24">
        <f>IF(AND(DP24=1,DX24=0),1,0)</f>
        <v/>
      </c>
      <c r="EK24">
        <f>AX24+BR24+CL24+DF24+DZ24</f>
        <v/>
      </c>
      <c r="EL24">
        <f>U24+EP24</f>
        <v/>
      </c>
      <c r="EM24">
        <f>V24+EQ24</f>
        <v/>
      </c>
      <c r="EN24">
        <f>W24+ER24</f>
        <v/>
      </c>
      <c r="EO24">
        <f>X24+ES24</f>
        <v/>
      </c>
      <c r="EP24">
        <f>AY24+BS24+CM24+DG24+EA24</f>
        <v/>
      </c>
      <c r="EQ24">
        <f>AZ24+BT24+CN24+DH24+EB24</f>
        <v/>
      </c>
      <c r="ER24">
        <f>BA24+BU24+CO24+DI24+EC24</f>
        <v/>
      </c>
      <c r="ES24">
        <f>BB24+BV24+CP24+DJ24+ED24</f>
        <v/>
      </c>
      <c r="ET24">
        <f>IF(AND(OR($B$9=0,INDEX($EL$14:$EL$29,12)&lt;=EL24+0.000001),OR($C$9=0,INDEX($EM$14:$EM$29,9)&lt;=EM24+0.000001),OR($D$9=0,INDEX($EN$14:$EN$29,15)&lt;=EN24+0.000001),OR($E$9=0,INDEX($EO$14:$EO$29,3)&lt;=EO24+0.000001)),1,0)</f>
        <v/>
      </c>
      <c r="EU24">
        <f>IF(AND(OR($B$9=1,MOD(INT(A24/1),2)=0),OR($C$9=1,MOD(INT(A24/2),2)=0),OR($D$9=1,MOD(INT(A24/4),2)=0),OR($E$9=1,MOD(INT(A24/8),2)=0)),1,0)</f>
        <v/>
      </c>
      <c r="EV24">
        <f>IF(AND(ET24=1,EU24=1),(MOD(INT(A24/1),2)+MOD(INT(A24/2),2)+MOD(INT(A24/4),2)+MOD(INT(A24/8),2))*100+A24,"")</f>
        <v/>
      </c>
    </row>
    <row r="25">
      <c r="A25" t="n">
        <v>11</v>
      </c>
      <c r="B25">
        <f>IF(AND($B$9=1,MOD(INT(A25/1),2)=1),1,0)</f>
        <v/>
      </c>
      <c r="C25">
        <f>IF(AND($C$9=1,MOD(INT(A25/2),2)=1),1,0)</f>
        <v/>
      </c>
      <c r="D25">
        <f>IF(AND($D$9=1,MOD(INT(A25/4),2)=1),1,0)</f>
        <v/>
      </c>
      <c r="E25">
        <f>IF(AND($E$9=1,MOD(INT(A25/8),2)=1),1,0)</f>
        <v/>
      </c>
      <c r="F25">
        <f>$H$4</f>
        <v/>
      </c>
      <c r="G25">
        <f>F25-M25</f>
        <v/>
      </c>
      <c r="H25">
        <f>G25-L25</f>
        <v/>
      </c>
      <c r="I25">
        <f>H25-K25</f>
        <v/>
      </c>
      <c r="J25">
        <f>IF(B25=1,0,MIN($B$6,I25))</f>
        <v/>
      </c>
      <c r="K25">
        <f>IF(C25=1,0,MIN($C$6,H25))</f>
        <v/>
      </c>
      <c r="L25">
        <f>IF(D25=1,0,MIN($D$6,G25))</f>
        <v/>
      </c>
      <c r="M25">
        <f>IF(E25=1,0,MIN($E$6,F25))</f>
        <v/>
      </c>
      <c r="N25">
        <f>I25-J25</f>
        <v/>
      </c>
      <c r="O25">
        <f>(1-B25)*$B$6+(1-C25)*$C$6+(1-D25)*$D$6+(1-E25)*$E$6</f>
        <v/>
      </c>
      <c r="P25">
        <f>IF(B25=1,0,IF(O25&lt;=0,0,IF($H$4&gt;=O25,$B$6,$H$4*$B$6/O25)))</f>
        <v/>
      </c>
      <c r="Q25">
        <f>IF(C25=1,0,IF(O25&lt;=0,0,IF($H$4&gt;=O25,$C$6,$H$4*$C$6/O25)))</f>
        <v/>
      </c>
      <c r="R25">
        <f>IF(D25=1,0,IF(O25&lt;=0,0,IF($H$4&gt;=O25,$D$6,$H$4*$D$6/O25)))</f>
        <v/>
      </c>
      <c r="S25">
        <f>IF(E25=1,0,IF(O25&lt;=0,0,IF($H$4&gt;=O25,$E$6,$H$4*$E$6/O25)))</f>
        <v/>
      </c>
      <c r="T25">
        <f>IF(O25&lt;=0,$H$4,MAX(0,$H$4-O25))</f>
        <v/>
      </c>
      <c r="U25">
        <f>IF($H$5=1,P25,J25)</f>
        <v/>
      </c>
      <c r="V25">
        <f>IF($H$5=1,Q25,K25)</f>
        <v/>
      </c>
      <c r="W25">
        <f>IF($H$5=1,R25,L25)</f>
        <v/>
      </c>
      <c r="X25">
        <f>IF($H$5=1,S25,M25)</f>
        <v/>
      </c>
      <c r="Y25">
        <f>IF($H$5=1,T25,N25)</f>
        <v/>
      </c>
      <c r="Z25">
        <f>$H$3</f>
        <v/>
      </c>
      <c r="AA25">
        <f>IF(OR(B25=1,$B$8=2,$B$8=3),$B$4,0)</f>
        <v/>
      </c>
      <c r="AB25">
        <f>IF(OR(C25=1,$C$8=2,$C$8=3),$C$4,0)</f>
        <v/>
      </c>
      <c r="AC25">
        <f>IF(OR(D25=1,$D$8=2,$D$8=3),$D$4,0)</f>
        <v/>
      </c>
      <c r="AD25">
        <f>IF(OR(E25=1,$E$8=2,$E$8=3),$E$4,0)</f>
        <v/>
      </c>
      <c r="AE25">
        <f>1E+300</f>
        <v/>
      </c>
      <c r="AF25">
        <f>IF(OR(B25=1,$B$8=2),1E+300,MAX(0,$B$7-U25))</f>
        <v/>
      </c>
      <c r="AG25">
        <f>IF(OR(C25=1,$C$8=2),1E+300,MAX(0,$C$7-V25))</f>
        <v/>
      </c>
      <c r="AH25">
        <f>IF(OR(D25=1,$D$8=2),1E+300,MAX(0,$D$7-W25))</f>
        <v/>
      </c>
      <c r="AI25">
        <f>IF(OR(E25=1,$E$8=2),1E+300,MAX(0,$E$7-X25))</f>
        <v/>
      </c>
      <c r="AJ25">
        <f>IF(Z25&gt;0,1,0)</f>
        <v/>
      </c>
      <c r="AK25">
        <f>IF(AA25&gt;0,1,0)</f>
        <v/>
      </c>
      <c r="AL25">
        <f>IF(AB25&gt;0,1,0)</f>
        <v/>
      </c>
      <c r="AM25">
        <f>IF(AC25&gt;0,1,0)</f>
        <v/>
      </c>
      <c r="AN25">
        <f>IF(AD25&gt;0,1,0)</f>
        <v/>
      </c>
      <c r="AO25">
        <f>IF(OR(FALSE,Y25&lt;=0.000001,AP25&lt;=0),1,0)</f>
        <v/>
      </c>
      <c r="AP25">
        <f>Z25*AJ25+AA25*AK25+AB25*AL25+AC25*AM25+AD25*AN25</f>
        <v/>
      </c>
      <c r="AQ25">
        <f>IF(AO25=1,0,Y25/AP25)</f>
        <v/>
      </c>
      <c r="AR25">
        <f>IF(AND(AO25=0,AJ25=1,Z25*AQ25&gt;AE25+0.000001),1,0)</f>
        <v/>
      </c>
      <c r="AS25">
        <f>IF(AND(AO25=0,AK25=1,AA25*AQ25&gt;AF25+0.000001),1,0)</f>
        <v/>
      </c>
      <c r="AT25">
        <f>IF(AND(AO25=0,AL25=1,AB25*AQ25&gt;AG25+0.000001),1,0)</f>
        <v/>
      </c>
      <c r="AU25">
        <f>IF(AND(AO25=0,AM25=1,AC25*AQ25&gt;AH25+0.000001),1,0)</f>
        <v/>
      </c>
      <c r="AV25">
        <f>IF(AND(AO25=0,AN25=1,AD25*AQ25&gt;AI25+0.000001),1,0)</f>
        <v/>
      </c>
      <c r="AW25">
        <f>IF(AR25+AS25+AT25+AU25+AV25&gt;0,1,0)</f>
        <v/>
      </c>
      <c r="AX25">
        <f>IF(AO25=1,0,IF(AW25=1,AR25*AE25,AJ25*Z25*AQ25))</f>
        <v/>
      </c>
      <c r="AY25">
        <f>IF(AO25=1,0,IF(AW25=1,AS25*AF25,AK25*AA25*AQ25))</f>
        <v/>
      </c>
      <c r="AZ25">
        <f>IF(AO25=1,0,IF(AW25=1,AT25*AG25,AL25*AB25*AQ25))</f>
        <v/>
      </c>
      <c r="BA25">
        <f>IF(AO25=1,0,IF(AW25=1,AU25*AH25,AM25*AC25*AQ25))</f>
        <v/>
      </c>
      <c r="BB25">
        <f>IF(AO25=1,0,IF(AW25=1,AV25*AI25,AN25*AD25*AQ25))</f>
        <v/>
      </c>
      <c r="BC25">
        <f>IF(AO25=1,Y25,IF(AW25=1,Y25-(AR25*AE25+AS25*AF25+AT25*AG25+AU25*AH25+AV25*AI25),0))</f>
        <v/>
      </c>
      <c r="BD25">
        <f>IF(AND(AJ25=1,AR25=0),1,0)</f>
        <v/>
      </c>
      <c r="BE25">
        <f>IF(AND(AK25=1,AS25=0),1,0)</f>
        <v/>
      </c>
      <c r="BF25">
        <f>IF(AND(AL25=1,AT25=0),1,0)</f>
        <v/>
      </c>
      <c r="BG25">
        <f>IF(AND(AM25=1,AU25=0),1,0)</f>
        <v/>
      </c>
      <c r="BH25">
        <f>IF(AND(AN25=1,AV25=0),1,0)</f>
        <v/>
      </c>
      <c r="BI25">
        <f>IF(OR(OR(AO25=1,AW25=0),BC25&lt;=0.000001,BJ25&lt;=0),1,0)</f>
        <v/>
      </c>
      <c r="BJ25">
        <f>Z25*BD25+AA25*BE25+AB25*BF25+AC25*BG25+AD25*BH25</f>
        <v/>
      </c>
      <c r="BK25">
        <f>IF(BI25=1,0,BC25/BJ25)</f>
        <v/>
      </c>
      <c r="BL25">
        <f>IF(AND(BI25=0,BD25=1,Z25*BK25&gt;AE25+0.000001),1,0)</f>
        <v/>
      </c>
      <c r="BM25">
        <f>IF(AND(BI25=0,BE25=1,AA25*BK25&gt;AF25+0.000001),1,0)</f>
        <v/>
      </c>
      <c r="BN25">
        <f>IF(AND(BI25=0,BF25=1,AB25*BK25&gt;AG25+0.000001),1,0)</f>
        <v/>
      </c>
      <c r="BO25">
        <f>IF(AND(BI25=0,BG25=1,AC25*BK25&gt;AH25+0.000001),1,0)</f>
        <v/>
      </c>
      <c r="BP25">
        <f>IF(AND(BI25=0,BH25=1,AD25*BK25&gt;AI25+0.000001),1,0)</f>
        <v/>
      </c>
      <c r="BQ25">
        <f>IF(BL25+BM25+BN25+BO25+BP25&gt;0,1,0)</f>
        <v/>
      </c>
      <c r="BR25">
        <f>IF(BI25=1,0,IF(BQ25=1,BL25*AE25,BD25*Z25*BK25))</f>
        <v/>
      </c>
      <c r="BS25">
        <f>IF(BI25=1,0,IF(BQ25=1,BM25*AF25,BE25*AA25*BK25))</f>
        <v/>
      </c>
      <c r="BT25">
        <f>IF(BI25=1,0,IF(BQ25=1,BN25*AG25,BF25*AB25*BK25))</f>
        <v/>
      </c>
      <c r="BU25">
        <f>IF(BI25=1,0,IF(BQ25=1,BO25*AH25,BG25*AC25*BK25))</f>
        <v/>
      </c>
      <c r="BV25">
        <f>IF(BI25=1,0,IF(BQ25=1,BP25*AI25,BH25*AD25*BK25))</f>
        <v/>
      </c>
      <c r="BW25">
        <f>IF(BI25=1,BC25,IF(BQ25=1,BC25-(BL25*AE25+BM25*AF25+BN25*AG25+BO25*AH25+BP25*AI25),0))</f>
        <v/>
      </c>
      <c r="BX25">
        <f>IF(AND(BD25=1,BL25=0),1,0)</f>
        <v/>
      </c>
      <c r="BY25">
        <f>IF(AND(BE25=1,BM25=0),1,0)</f>
        <v/>
      </c>
      <c r="BZ25">
        <f>IF(AND(BF25=1,BN25=0),1,0)</f>
        <v/>
      </c>
      <c r="CA25">
        <f>IF(AND(BG25=1,BO25=0),1,0)</f>
        <v/>
      </c>
      <c r="CB25">
        <f>IF(AND(BH25=1,BP25=0),1,0)</f>
        <v/>
      </c>
      <c r="CC25">
        <f>IF(OR(OR(BI25=1,BQ25=0),BW25&lt;=0.000001,CD25&lt;=0),1,0)</f>
        <v/>
      </c>
      <c r="CD25">
        <f>Z25*BX25+AA25*BY25+AB25*BZ25+AC25*CA25+AD25*CB25</f>
        <v/>
      </c>
      <c r="CE25">
        <f>IF(CC25=1,0,BW25/CD25)</f>
        <v/>
      </c>
      <c r="CF25">
        <f>IF(AND(CC25=0,BX25=1,Z25*CE25&gt;AE25+0.000001),1,0)</f>
        <v/>
      </c>
      <c r="CG25">
        <f>IF(AND(CC25=0,BY25=1,AA25*CE25&gt;AF25+0.000001),1,0)</f>
        <v/>
      </c>
      <c r="CH25">
        <f>IF(AND(CC25=0,BZ25=1,AB25*CE25&gt;AG25+0.000001),1,0)</f>
        <v/>
      </c>
      <c r="CI25">
        <f>IF(AND(CC25=0,CA25=1,AC25*CE25&gt;AH25+0.000001),1,0)</f>
        <v/>
      </c>
      <c r="CJ25">
        <f>IF(AND(CC25=0,CB25=1,AD25*CE25&gt;AI25+0.000001),1,0)</f>
        <v/>
      </c>
      <c r="CK25">
        <f>IF(CF25+CG25+CH25+CI25+CJ25&gt;0,1,0)</f>
        <v/>
      </c>
      <c r="CL25">
        <f>IF(CC25=1,0,IF(CK25=1,CF25*AE25,BX25*Z25*CE25))</f>
        <v/>
      </c>
      <c r="CM25">
        <f>IF(CC25=1,0,IF(CK25=1,CG25*AF25,BY25*AA25*CE25))</f>
        <v/>
      </c>
      <c r="CN25">
        <f>IF(CC25=1,0,IF(CK25=1,CH25*AG25,BZ25*AB25*CE25))</f>
        <v/>
      </c>
      <c r="CO25">
        <f>IF(CC25=1,0,IF(CK25=1,CI25*AH25,CA25*AC25*CE25))</f>
        <v/>
      </c>
      <c r="CP25">
        <f>IF(CC25=1,0,IF(CK25=1,CJ25*AI25,CB25*AD25*CE25))</f>
        <v/>
      </c>
      <c r="CQ25">
        <f>IF(CC25=1,BW25,IF(CK25=1,BW25-(CF25*AE25+CG25*AF25+CH25*AG25+CI25*AH25+CJ25*AI25),0))</f>
        <v/>
      </c>
      <c r="CR25">
        <f>IF(AND(BX25=1,CF25=0),1,0)</f>
        <v/>
      </c>
      <c r="CS25">
        <f>IF(AND(BY25=1,CG25=0),1,0)</f>
        <v/>
      </c>
      <c r="CT25">
        <f>IF(AND(BZ25=1,CH25=0),1,0)</f>
        <v/>
      </c>
      <c r="CU25">
        <f>IF(AND(CA25=1,CI25=0),1,0)</f>
        <v/>
      </c>
      <c r="CV25">
        <f>IF(AND(CB25=1,CJ25=0),1,0)</f>
        <v/>
      </c>
      <c r="CW25">
        <f>IF(OR(OR(CC25=1,CK25=0),CQ25&lt;=0.000001,CX25&lt;=0),1,0)</f>
        <v/>
      </c>
      <c r="CX25">
        <f>Z25*CR25+AA25*CS25+AB25*CT25+AC25*CU25+AD25*CV25</f>
        <v/>
      </c>
      <c r="CY25">
        <f>IF(CW25=1,0,CQ25/CX25)</f>
        <v/>
      </c>
      <c r="CZ25">
        <f>IF(AND(CW25=0,CR25=1,Z25*CY25&gt;AE25+0.000001),1,0)</f>
        <v/>
      </c>
      <c r="DA25">
        <f>IF(AND(CW25=0,CS25=1,AA25*CY25&gt;AF25+0.000001),1,0)</f>
        <v/>
      </c>
      <c r="DB25">
        <f>IF(AND(CW25=0,CT25=1,AB25*CY25&gt;AG25+0.000001),1,0)</f>
        <v/>
      </c>
      <c r="DC25">
        <f>IF(AND(CW25=0,CU25=1,AC25*CY25&gt;AH25+0.000001),1,0)</f>
        <v/>
      </c>
      <c r="DD25">
        <f>IF(AND(CW25=0,CV25=1,AD25*CY25&gt;AI25+0.000001),1,0)</f>
        <v/>
      </c>
      <c r="DE25">
        <f>IF(CZ25+DA25+DB25+DC25+DD25&gt;0,1,0)</f>
        <v/>
      </c>
      <c r="DF25">
        <f>IF(CW25=1,0,IF(DE25=1,CZ25*AE25,CR25*Z25*CY25))</f>
        <v/>
      </c>
      <c r="DG25">
        <f>IF(CW25=1,0,IF(DE25=1,DA25*AF25,CS25*AA25*CY25))</f>
        <v/>
      </c>
      <c r="DH25">
        <f>IF(CW25=1,0,IF(DE25=1,DB25*AG25,CT25*AB25*CY25))</f>
        <v/>
      </c>
      <c r="DI25">
        <f>IF(CW25=1,0,IF(DE25=1,DC25*AH25,CU25*AC25*CY25))</f>
        <v/>
      </c>
      <c r="DJ25">
        <f>IF(CW25=1,0,IF(DE25=1,DD25*AI25,CV25*AD25*CY25))</f>
        <v/>
      </c>
      <c r="DK25">
        <f>IF(CW25=1,CQ25,IF(DE25=1,CQ25-(CZ25*AE25+DA25*AF25+DB25*AG25+DC25*AH25+DD25*AI25),0))</f>
        <v/>
      </c>
      <c r="DL25">
        <f>IF(AND(CR25=1,CZ25=0),1,0)</f>
        <v/>
      </c>
      <c r="DM25">
        <f>IF(AND(CS25=1,DA25=0),1,0)</f>
        <v/>
      </c>
      <c r="DN25">
        <f>IF(AND(CT25=1,DB25=0),1,0)</f>
        <v/>
      </c>
      <c r="DO25">
        <f>IF(AND(CU25=1,DC25=0),1,0)</f>
        <v/>
      </c>
      <c r="DP25">
        <f>IF(AND(CV25=1,DD25=0),1,0)</f>
        <v/>
      </c>
      <c r="DQ25">
        <f>IF(OR(OR(CW25=1,DE25=0),DK25&lt;=0.000001,DR25&lt;=0),1,0)</f>
        <v/>
      </c>
      <c r="DR25">
        <f>Z25*DL25+AA25*DM25+AB25*DN25+AC25*DO25+AD25*DP25</f>
        <v/>
      </c>
      <c r="DS25">
        <f>IF(DQ25=1,0,DK25/DR25)</f>
        <v/>
      </c>
      <c r="DT25">
        <f>IF(AND(DQ25=0,DL25=1,Z25*DS25&gt;AE25+0.000001),1,0)</f>
        <v/>
      </c>
      <c r="DU25">
        <f>IF(AND(DQ25=0,DM25=1,AA25*DS25&gt;AF25+0.000001),1,0)</f>
        <v/>
      </c>
      <c r="DV25">
        <f>IF(AND(DQ25=0,DN25=1,AB25*DS25&gt;AG25+0.000001),1,0)</f>
        <v/>
      </c>
      <c r="DW25">
        <f>IF(AND(DQ25=0,DO25=1,AC25*DS25&gt;AH25+0.000001),1,0)</f>
        <v/>
      </c>
      <c r="DX25">
        <f>IF(AND(DQ25=0,DP25=1,AD25*DS25&gt;AI25+0.000001),1,0)</f>
        <v/>
      </c>
      <c r="DY25">
        <f>IF(DT25+DU25+DV25+DW25+DX25&gt;0,1,0)</f>
        <v/>
      </c>
      <c r="DZ25">
        <f>IF(DQ25=1,0,IF(DY25=1,DT25*AE25,DL25*Z25*DS25))</f>
        <v/>
      </c>
      <c r="EA25">
        <f>IF(DQ25=1,0,IF(DY25=1,DU25*AF25,DM25*AA25*DS25))</f>
        <v/>
      </c>
      <c r="EB25">
        <f>IF(DQ25=1,0,IF(DY25=1,DV25*AG25,DN25*AB25*DS25))</f>
        <v/>
      </c>
      <c r="EC25">
        <f>IF(DQ25=1,0,IF(DY25=1,DW25*AH25,DO25*AC25*DS25))</f>
        <v/>
      </c>
      <c r="ED25">
        <f>IF(DQ25=1,0,IF(DY25=1,DX25*AI25,DP25*AD25*DS25))</f>
        <v/>
      </c>
      <c r="EE25">
        <f>IF(DQ25=1,DK25,IF(DY25=1,DK25-(DT25*AE25+DU25*AF25+DV25*AG25+DW25*AH25+DX25*AI25),0))</f>
        <v/>
      </c>
      <c r="EF25">
        <f>IF(AND(DL25=1,DT25=0),1,0)</f>
        <v/>
      </c>
      <c r="EG25">
        <f>IF(AND(DM25=1,DU25=0),1,0)</f>
        <v/>
      </c>
      <c r="EH25">
        <f>IF(AND(DN25=1,DV25=0),1,0)</f>
        <v/>
      </c>
      <c r="EI25">
        <f>IF(AND(DO25=1,DW25=0),1,0)</f>
        <v/>
      </c>
      <c r="EJ25">
        <f>IF(AND(DP25=1,DX25=0),1,0)</f>
        <v/>
      </c>
      <c r="EK25">
        <f>AX25+BR25+CL25+DF25+DZ25</f>
        <v/>
      </c>
      <c r="EL25">
        <f>U25+EP25</f>
        <v/>
      </c>
      <c r="EM25">
        <f>V25+EQ25</f>
        <v/>
      </c>
      <c r="EN25">
        <f>W25+ER25</f>
        <v/>
      </c>
      <c r="EO25">
        <f>X25+ES25</f>
        <v/>
      </c>
      <c r="EP25">
        <f>AY25+BS25+CM25+DG25+EA25</f>
        <v/>
      </c>
      <c r="EQ25">
        <f>AZ25+BT25+CN25+DH25+EB25</f>
        <v/>
      </c>
      <c r="ER25">
        <f>BA25+BU25+CO25+DI25+EC25</f>
        <v/>
      </c>
      <c r="ES25">
        <f>BB25+BV25+CP25+DJ25+ED25</f>
        <v/>
      </c>
      <c r="ET25">
        <f>IF(AND(OR($B$9=0,INDEX($EL$14:$EL$29,11)&lt;=EL25+0.000001),OR($C$9=0,INDEX($EM$14:$EM$29,10)&lt;=EM25+0.000001),OR($D$9=0,INDEX($EN$14:$EN$29,16)&lt;=EN25+0.000001),OR($E$9=0,INDEX($EO$14:$EO$29,4)&lt;=EO25+0.000001)),1,0)</f>
        <v/>
      </c>
      <c r="EU25">
        <f>IF(AND(OR($B$9=1,MOD(INT(A25/1),2)=0),OR($C$9=1,MOD(INT(A25/2),2)=0),OR($D$9=1,MOD(INT(A25/4),2)=0),OR($E$9=1,MOD(INT(A25/8),2)=0)),1,0)</f>
        <v/>
      </c>
      <c r="EV25">
        <f>IF(AND(ET25=1,EU25=1),(MOD(INT(A25/1),2)+MOD(INT(A25/2),2)+MOD(INT(A25/4),2)+MOD(INT(A25/8),2))*100+A25,"")</f>
        <v/>
      </c>
    </row>
    <row r="26">
      <c r="A26" t="n">
        <v>12</v>
      </c>
      <c r="B26">
        <f>IF(AND($B$9=1,MOD(INT(A26/1),2)=1),1,0)</f>
        <v/>
      </c>
      <c r="C26">
        <f>IF(AND($C$9=1,MOD(INT(A26/2),2)=1),1,0)</f>
        <v/>
      </c>
      <c r="D26">
        <f>IF(AND($D$9=1,MOD(INT(A26/4),2)=1),1,0)</f>
        <v/>
      </c>
      <c r="E26">
        <f>IF(AND($E$9=1,MOD(INT(A26/8),2)=1),1,0)</f>
        <v/>
      </c>
      <c r="F26">
        <f>$H$4</f>
        <v/>
      </c>
      <c r="G26">
        <f>F26-M26</f>
        <v/>
      </c>
      <c r="H26">
        <f>G26-L26</f>
        <v/>
      </c>
      <c r="I26">
        <f>H26-K26</f>
        <v/>
      </c>
      <c r="J26">
        <f>IF(B26=1,0,MIN($B$6,I26))</f>
        <v/>
      </c>
      <c r="K26">
        <f>IF(C26=1,0,MIN($C$6,H26))</f>
        <v/>
      </c>
      <c r="L26">
        <f>IF(D26=1,0,MIN($D$6,G26))</f>
        <v/>
      </c>
      <c r="M26">
        <f>IF(E26=1,0,MIN($E$6,F26))</f>
        <v/>
      </c>
      <c r="N26">
        <f>I26-J26</f>
        <v/>
      </c>
      <c r="O26">
        <f>(1-B26)*$B$6+(1-C26)*$C$6+(1-D26)*$D$6+(1-E26)*$E$6</f>
        <v/>
      </c>
      <c r="P26">
        <f>IF(B26=1,0,IF(O26&lt;=0,0,IF($H$4&gt;=O26,$B$6,$H$4*$B$6/O26)))</f>
        <v/>
      </c>
      <c r="Q26">
        <f>IF(C26=1,0,IF(O26&lt;=0,0,IF($H$4&gt;=O26,$C$6,$H$4*$C$6/O26)))</f>
        <v/>
      </c>
      <c r="R26">
        <f>IF(D26=1,0,IF(O26&lt;=0,0,IF($H$4&gt;=O26,$D$6,$H$4*$D$6/O26)))</f>
        <v/>
      </c>
      <c r="S26">
        <f>IF(E26=1,0,IF(O26&lt;=0,0,IF($H$4&gt;=O26,$E$6,$H$4*$E$6/O26)))</f>
        <v/>
      </c>
      <c r="T26">
        <f>IF(O26&lt;=0,$H$4,MAX(0,$H$4-O26))</f>
        <v/>
      </c>
      <c r="U26">
        <f>IF($H$5=1,P26,J26)</f>
        <v/>
      </c>
      <c r="V26">
        <f>IF($H$5=1,Q26,K26)</f>
        <v/>
      </c>
      <c r="W26">
        <f>IF($H$5=1,R26,L26)</f>
        <v/>
      </c>
      <c r="X26">
        <f>IF($H$5=1,S26,M26)</f>
        <v/>
      </c>
      <c r="Y26">
        <f>IF($H$5=1,T26,N26)</f>
        <v/>
      </c>
      <c r="Z26">
        <f>$H$3</f>
        <v/>
      </c>
      <c r="AA26">
        <f>IF(OR(B26=1,$B$8=2,$B$8=3),$B$4,0)</f>
        <v/>
      </c>
      <c r="AB26">
        <f>IF(OR(C26=1,$C$8=2,$C$8=3),$C$4,0)</f>
        <v/>
      </c>
      <c r="AC26">
        <f>IF(OR(D26=1,$D$8=2,$D$8=3),$D$4,0)</f>
        <v/>
      </c>
      <c r="AD26">
        <f>IF(OR(E26=1,$E$8=2,$E$8=3),$E$4,0)</f>
        <v/>
      </c>
      <c r="AE26">
        <f>1E+300</f>
        <v/>
      </c>
      <c r="AF26">
        <f>IF(OR(B26=1,$B$8=2),1E+300,MAX(0,$B$7-U26))</f>
        <v/>
      </c>
      <c r="AG26">
        <f>IF(OR(C26=1,$C$8=2),1E+300,MAX(0,$C$7-V26))</f>
        <v/>
      </c>
      <c r="AH26">
        <f>IF(OR(D26=1,$D$8=2),1E+300,MAX(0,$D$7-W26))</f>
        <v/>
      </c>
      <c r="AI26">
        <f>IF(OR(E26=1,$E$8=2),1E+300,MAX(0,$E$7-X26))</f>
        <v/>
      </c>
      <c r="AJ26">
        <f>IF(Z26&gt;0,1,0)</f>
        <v/>
      </c>
      <c r="AK26">
        <f>IF(AA26&gt;0,1,0)</f>
        <v/>
      </c>
      <c r="AL26">
        <f>IF(AB26&gt;0,1,0)</f>
        <v/>
      </c>
      <c r="AM26">
        <f>IF(AC26&gt;0,1,0)</f>
        <v/>
      </c>
      <c r="AN26">
        <f>IF(AD26&gt;0,1,0)</f>
        <v/>
      </c>
      <c r="AO26">
        <f>IF(OR(FALSE,Y26&lt;=0.000001,AP26&lt;=0),1,0)</f>
        <v/>
      </c>
      <c r="AP26">
        <f>Z26*AJ26+AA26*AK26+AB26*AL26+AC26*AM26+AD26*AN26</f>
        <v/>
      </c>
      <c r="AQ26">
        <f>IF(AO26=1,0,Y26/AP26)</f>
        <v/>
      </c>
      <c r="AR26">
        <f>IF(AND(AO26=0,AJ26=1,Z26*AQ26&gt;AE26+0.000001),1,0)</f>
        <v/>
      </c>
      <c r="AS26">
        <f>IF(AND(AO26=0,AK26=1,AA26*AQ26&gt;AF26+0.000001),1,0)</f>
        <v/>
      </c>
      <c r="AT26">
        <f>IF(AND(AO26=0,AL26=1,AB26*AQ26&gt;AG26+0.000001),1,0)</f>
        <v/>
      </c>
      <c r="AU26">
        <f>IF(AND(AO26=0,AM26=1,AC26*AQ26&gt;AH26+0.000001),1,0)</f>
        <v/>
      </c>
      <c r="AV26">
        <f>IF(AND(AO26=0,AN26=1,AD26*AQ26&gt;AI26+0.000001),1,0)</f>
        <v/>
      </c>
      <c r="AW26">
        <f>IF(AR26+AS26+AT26+AU26+AV26&gt;0,1,0)</f>
        <v/>
      </c>
      <c r="AX26">
        <f>IF(AO26=1,0,IF(AW26=1,AR26*AE26,AJ26*Z26*AQ26))</f>
        <v/>
      </c>
      <c r="AY26">
        <f>IF(AO26=1,0,IF(AW26=1,AS26*AF26,AK26*AA26*AQ26))</f>
        <v/>
      </c>
      <c r="AZ26">
        <f>IF(AO26=1,0,IF(AW26=1,AT26*AG26,AL26*AB26*AQ26))</f>
        <v/>
      </c>
      <c r="BA26">
        <f>IF(AO26=1,0,IF(AW26=1,AU26*AH26,AM26*AC26*AQ26))</f>
        <v/>
      </c>
      <c r="BB26">
        <f>IF(AO26=1,0,IF(AW26=1,AV26*AI26,AN26*AD26*AQ26))</f>
        <v/>
      </c>
      <c r="BC26">
        <f>IF(AO26=1,Y26,IF(AW26=1,Y26-(AR26*AE26+AS26*AF26+AT26*AG26+AU26*AH26+AV26*AI26),0))</f>
        <v/>
      </c>
      <c r="BD26">
        <f>IF(AND(AJ26=1,AR26=0),1,0)</f>
        <v/>
      </c>
      <c r="BE26">
        <f>IF(AND(AK26=1,AS26=0),1,0)</f>
        <v/>
      </c>
      <c r="BF26">
        <f>IF(AND(AL26=1,AT26=0),1,0)</f>
        <v/>
      </c>
      <c r="BG26">
        <f>IF(AND(AM26=1,AU26=0),1,0)</f>
        <v/>
      </c>
      <c r="BH26">
        <f>IF(AND(AN26=1,AV26=0),1,0)</f>
        <v/>
      </c>
      <c r="BI26">
        <f>IF(OR(OR(AO26=1,AW26=0),BC26&lt;=0.000001,BJ26&lt;=0),1,0)</f>
        <v/>
      </c>
      <c r="BJ26">
        <f>Z26*BD26+AA26*BE26+AB26*BF26+AC26*BG26+AD26*BH26</f>
        <v/>
      </c>
      <c r="BK26">
        <f>IF(BI26=1,0,BC26/BJ26)</f>
        <v/>
      </c>
      <c r="BL26">
        <f>IF(AND(BI26=0,BD26=1,Z26*BK26&gt;AE26+0.000001),1,0)</f>
        <v/>
      </c>
      <c r="BM26">
        <f>IF(AND(BI26=0,BE26=1,AA26*BK26&gt;AF26+0.000001),1,0)</f>
        <v/>
      </c>
      <c r="BN26">
        <f>IF(AND(BI26=0,BF26=1,AB26*BK26&gt;AG26+0.000001),1,0)</f>
        <v/>
      </c>
      <c r="BO26">
        <f>IF(AND(BI26=0,BG26=1,AC26*BK26&gt;AH26+0.000001),1,0)</f>
        <v/>
      </c>
      <c r="BP26">
        <f>IF(AND(BI26=0,BH26=1,AD26*BK26&gt;AI26+0.000001),1,0)</f>
        <v/>
      </c>
      <c r="BQ26">
        <f>IF(BL26+BM26+BN26+BO26+BP26&gt;0,1,0)</f>
        <v/>
      </c>
      <c r="BR26">
        <f>IF(BI26=1,0,IF(BQ26=1,BL26*AE26,BD26*Z26*BK26))</f>
        <v/>
      </c>
      <c r="BS26">
        <f>IF(BI26=1,0,IF(BQ26=1,BM26*AF26,BE26*AA26*BK26))</f>
        <v/>
      </c>
      <c r="BT26">
        <f>IF(BI26=1,0,IF(BQ26=1,BN26*AG26,BF26*AB26*BK26))</f>
        <v/>
      </c>
      <c r="BU26">
        <f>IF(BI26=1,0,IF(BQ26=1,BO26*AH26,BG26*AC26*BK26))</f>
        <v/>
      </c>
      <c r="BV26">
        <f>IF(BI26=1,0,IF(BQ26=1,BP26*AI26,BH26*AD26*BK26))</f>
        <v/>
      </c>
      <c r="BW26">
        <f>IF(BI26=1,BC26,IF(BQ26=1,BC26-(BL26*AE26+BM26*AF26+BN26*AG26+BO26*AH26+BP26*AI26),0))</f>
        <v/>
      </c>
      <c r="BX26">
        <f>IF(AND(BD26=1,BL26=0),1,0)</f>
        <v/>
      </c>
      <c r="BY26">
        <f>IF(AND(BE26=1,BM26=0),1,0)</f>
        <v/>
      </c>
      <c r="BZ26">
        <f>IF(AND(BF26=1,BN26=0),1,0)</f>
        <v/>
      </c>
      <c r="CA26">
        <f>IF(AND(BG26=1,BO26=0),1,0)</f>
        <v/>
      </c>
      <c r="CB26">
        <f>IF(AND(BH26=1,BP26=0),1,0)</f>
        <v/>
      </c>
      <c r="CC26">
        <f>IF(OR(OR(BI26=1,BQ26=0),BW26&lt;=0.000001,CD26&lt;=0),1,0)</f>
        <v/>
      </c>
      <c r="CD26">
        <f>Z26*BX26+AA26*BY26+AB26*BZ26+AC26*CA26+AD26*CB26</f>
        <v/>
      </c>
      <c r="CE26">
        <f>IF(CC26=1,0,BW26/CD26)</f>
        <v/>
      </c>
      <c r="CF26">
        <f>IF(AND(CC26=0,BX26=1,Z26*CE26&gt;AE26+0.000001),1,0)</f>
        <v/>
      </c>
      <c r="CG26">
        <f>IF(AND(CC26=0,BY26=1,AA26*CE26&gt;AF26+0.000001),1,0)</f>
        <v/>
      </c>
      <c r="CH26">
        <f>IF(AND(CC26=0,BZ26=1,AB26*CE26&gt;AG26+0.000001),1,0)</f>
        <v/>
      </c>
      <c r="CI26">
        <f>IF(AND(CC26=0,CA26=1,AC26*CE26&gt;AH26+0.000001),1,0)</f>
        <v/>
      </c>
      <c r="CJ26">
        <f>IF(AND(CC26=0,CB26=1,AD26*CE26&gt;AI26+0.000001),1,0)</f>
        <v/>
      </c>
      <c r="CK26">
        <f>IF(CF26+CG26+CH26+CI26+CJ26&gt;0,1,0)</f>
        <v/>
      </c>
      <c r="CL26">
        <f>IF(CC26=1,0,IF(CK26=1,CF26*AE26,BX26*Z26*CE26))</f>
        <v/>
      </c>
      <c r="CM26">
        <f>IF(CC26=1,0,IF(CK26=1,CG26*AF26,BY26*AA26*CE26))</f>
        <v/>
      </c>
      <c r="CN26">
        <f>IF(CC26=1,0,IF(CK26=1,CH26*AG26,BZ26*AB26*CE26))</f>
        <v/>
      </c>
      <c r="CO26">
        <f>IF(CC26=1,0,IF(CK26=1,CI26*AH26,CA26*AC26*CE26))</f>
        <v/>
      </c>
      <c r="CP26">
        <f>IF(CC26=1,0,IF(CK26=1,CJ26*AI26,CB26*AD26*CE26))</f>
        <v/>
      </c>
      <c r="CQ26">
        <f>IF(CC26=1,BW26,IF(CK26=1,BW26-(CF26*AE26+CG26*AF26+CH26*AG26+CI26*AH26+CJ26*AI26),0))</f>
        <v/>
      </c>
      <c r="CR26">
        <f>IF(AND(BX26=1,CF26=0),1,0)</f>
        <v/>
      </c>
      <c r="CS26">
        <f>IF(AND(BY26=1,CG26=0),1,0)</f>
        <v/>
      </c>
      <c r="CT26">
        <f>IF(AND(BZ26=1,CH26=0),1,0)</f>
        <v/>
      </c>
      <c r="CU26">
        <f>IF(AND(CA26=1,CI26=0),1,0)</f>
        <v/>
      </c>
      <c r="CV26">
        <f>IF(AND(CB26=1,CJ26=0),1,0)</f>
        <v/>
      </c>
      <c r="CW26">
        <f>IF(OR(OR(CC26=1,CK26=0),CQ26&lt;=0.000001,CX26&lt;=0),1,0)</f>
        <v/>
      </c>
      <c r="CX26">
        <f>Z26*CR26+AA26*CS26+AB26*CT26+AC26*CU26+AD26*CV26</f>
        <v/>
      </c>
      <c r="CY26">
        <f>IF(CW26=1,0,CQ26/CX26)</f>
        <v/>
      </c>
      <c r="CZ26">
        <f>IF(AND(CW26=0,CR26=1,Z26*CY26&gt;AE26+0.000001),1,0)</f>
        <v/>
      </c>
      <c r="DA26">
        <f>IF(AND(CW26=0,CS26=1,AA26*CY26&gt;AF26+0.000001),1,0)</f>
        <v/>
      </c>
      <c r="DB26">
        <f>IF(AND(CW26=0,CT26=1,AB26*CY26&gt;AG26+0.000001),1,0)</f>
        <v/>
      </c>
      <c r="DC26">
        <f>IF(AND(CW26=0,CU26=1,AC26*CY26&gt;AH26+0.000001),1,0)</f>
        <v/>
      </c>
      <c r="DD26">
        <f>IF(AND(CW26=0,CV26=1,AD26*CY26&gt;AI26+0.000001),1,0)</f>
        <v/>
      </c>
      <c r="DE26">
        <f>IF(CZ26+DA26+DB26+DC26+DD26&gt;0,1,0)</f>
        <v/>
      </c>
      <c r="DF26">
        <f>IF(CW26=1,0,IF(DE26=1,CZ26*AE26,CR26*Z26*CY26))</f>
        <v/>
      </c>
      <c r="DG26">
        <f>IF(CW26=1,0,IF(DE26=1,DA26*AF26,CS26*AA26*CY26))</f>
        <v/>
      </c>
      <c r="DH26">
        <f>IF(CW26=1,0,IF(DE26=1,DB26*AG26,CT26*AB26*CY26))</f>
        <v/>
      </c>
      <c r="DI26">
        <f>IF(CW26=1,0,IF(DE26=1,DC26*AH26,CU26*AC26*CY26))</f>
        <v/>
      </c>
      <c r="DJ26">
        <f>IF(CW26=1,0,IF(DE26=1,DD26*AI26,CV26*AD26*CY26))</f>
        <v/>
      </c>
      <c r="DK26">
        <f>IF(CW26=1,CQ26,IF(DE26=1,CQ26-(CZ26*AE26+DA26*AF26+DB26*AG26+DC26*AH26+DD26*AI26),0))</f>
        <v/>
      </c>
      <c r="DL26">
        <f>IF(AND(CR26=1,CZ26=0),1,0)</f>
        <v/>
      </c>
      <c r="DM26">
        <f>IF(AND(CS26=1,DA26=0),1,0)</f>
        <v/>
      </c>
      <c r="DN26">
        <f>IF(AND(CT26=1,DB26=0),1,0)</f>
        <v/>
      </c>
      <c r="DO26">
        <f>IF(AND(CU26=1,DC26=0),1,0)</f>
        <v/>
      </c>
      <c r="DP26">
        <f>IF(AND(CV26=1,DD26=0),1,0)</f>
        <v/>
      </c>
      <c r="DQ26">
        <f>IF(OR(OR(CW26=1,DE26=0),DK26&lt;=0.000001,DR26&lt;=0),1,0)</f>
        <v/>
      </c>
      <c r="DR26">
        <f>Z26*DL26+AA26*DM26+AB26*DN26+AC26*DO26+AD26*DP26</f>
        <v/>
      </c>
      <c r="DS26">
        <f>IF(DQ26=1,0,DK26/DR26)</f>
        <v/>
      </c>
      <c r="DT26">
        <f>IF(AND(DQ26=0,DL26=1,Z26*DS26&gt;AE26+0.000001),1,0)</f>
        <v/>
      </c>
      <c r="DU26">
        <f>IF(AND(DQ26=0,DM26=1,AA26*DS26&gt;AF26+0.000001),1,0)</f>
        <v/>
      </c>
      <c r="DV26">
        <f>IF(AND(DQ26=0,DN26=1,AB26*DS26&gt;AG26+0.000001),1,0)</f>
        <v/>
      </c>
      <c r="DW26">
        <f>IF(AND(DQ26=0,DO26=1,AC26*DS26&gt;AH26+0.000001),1,0)</f>
        <v/>
      </c>
      <c r="DX26">
        <f>IF(AND(DQ26=0,DP26=1,AD26*DS26&gt;AI26+0.000001),1,0)</f>
        <v/>
      </c>
      <c r="DY26">
        <f>IF(DT26+DU26+DV26+DW26+DX26&gt;0,1,0)</f>
        <v/>
      </c>
      <c r="DZ26">
        <f>IF(DQ26=1,0,IF(DY26=1,DT26*AE26,DL26*Z26*DS26))</f>
        <v/>
      </c>
      <c r="EA26">
        <f>IF(DQ26=1,0,IF(DY26=1,DU26*AF26,DM26*AA26*DS26))</f>
        <v/>
      </c>
      <c r="EB26">
        <f>IF(DQ26=1,0,IF(DY26=1,DV26*AG26,DN26*AB26*DS26))</f>
        <v/>
      </c>
      <c r="EC26">
        <f>IF(DQ26=1,0,IF(DY26=1,DW26*AH26,DO26*AC26*DS26))</f>
        <v/>
      </c>
      <c r="ED26">
        <f>IF(DQ26=1,0,IF(DY26=1,DX26*AI26,DP26*AD26*DS26))</f>
        <v/>
      </c>
      <c r="EE26">
        <f>IF(DQ26=1,DK26,IF(DY26=1,DK26-(DT26*AE26+DU26*AF26+DV26*AG26+DW26*AH26+DX26*AI26),0))</f>
        <v/>
      </c>
      <c r="EF26">
        <f>IF(AND(DL26=1,DT26=0),1,0)</f>
        <v/>
      </c>
      <c r="EG26">
        <f>IF(AND(DM26=1,DU26=0),1,0)</f>
        <v/>
      </c>
      <c r="EH26">
        <f>IF(AND(DN26=1,DV26=0),1,0)</f>
        <v/>
      </c>
      <c r="EI26">
        <f>IF(AND(DO26=1,DW26=0),1,0)</f>
        <v/>
      </c>
      <c r="EJ26">
        <f>IF(AND(DP26=1,DX26=0),1,0)</f>
        <v/>
      </c>
      <c r="EK26">
        <f>AX26+BR26+CL26+DF26+DZ26</f>
        <v/>
      </c>
      <c r="EL26">
        <f>U26+EP26</f>
        <v/>
      </c>
      <c r="EM26">
        <f>V26+EQ26</f>
        <v/>
      </c>
      <c r="EN26">
        <f>W26+ER26</f>
        <v/>
      </c>
      <c r="EO26">
        <f>X26+ES26</f>
        <v/>
      </c>
      <c r="EP26">
        <f>AY26+BS26+CM26+DG26+EA26</f>
        <v/>
      </c>
      <c r="EQ26">
        <f>AZ26+BT26+CN26+DH26+EB26</f>
        <v/>
      </c>
      <c r="ER26">
        <f>BA26+BU26+CO26+DI26+EC26</f>
        <v/>
      </c>
      <c r="ES26">
        <f>BB26+BV26+CP26+DJ26+ED26</f>
        <v/>
      </c>
      <c r="ET26">
        <f>IF(AND(OR($B$9=0,INDEX($EL$14:$EL$29,14)&lt;=EL26+0.000001),OR($C$9=0,INDEX($EM$14:$EM$29,15)&lt;=EM26+0.000001),OR($D$9=0,INDEX($EN$14:$EN$29,9)&lt;=EN26+0.000001),OR($E$9=0,INDEX($EO$14:$EO$29,5)&lt;=EO26+0.000001)),1,0)</f>
        <v/>
      </c>
      <c r="EU26">
        <f>IF(AND(OR($B$9=1,MOD(INT(A26/1),2)=0),OR($C$9=1,MOD(INT(A26/2),2)=0),OR($D$9=1,MOD(INT(A26/4),2)=0),OR($E$9=1,MOD(INT(A26/8),2)=0)),1,0)</f>
        <v/>
      </c>
      <c r="EV26">
        <f>IF(AND(ET26=1,EU26=1),(MOD(INT(A26/1),2)+MOD(INT(A26/2),2)+MOD(INT(A26/4),2)+MOD(INT(A26/8),2))*100+A26,"")</f>
        <v/>
      </c>
    </row>
    <row r="27">
      <c r="A27" t="n">
        <v>13</v>
      </c>
      <c r="B27">
        <f>IF(AND($B$9=1,MOD(INT(A27/1),2)=1),1,0)</f>
        <v/>
      </c>
      <c r="C27">
        <f>IF(AND($C$9=1,MOD(INT(A27/2),2)=1),1,0)</f>
        <v/>
      </c>
      <c r="D27">
        <f>IF(AND($D$9=1,MOD(INT(A27/4),2)=1),1,0)</f>
        <v/>
      </c>
      <c r="E27">
        <f>IF(AND($E$9=1,MOD(INT(A27/8),2)=1),1,0)</f>
        <v/>
      </c>
      <c r="F27">
        <f>$H$4</f>
        <v/>
      </c>
      <c r="G27">
        <f>F27-M27</f>
        <v/>
      </c>
      <c r="H27">
        <f>G27-L27</f>
        <v/>
      </c>
      <c r="I27">
        <f>H27-K27</f>
        <v/>
      </c>
      <c r="J27">
        <f>IF(B27=1,0,MIN($B$6,I27))</f>
        <v/>
      </c>
      <c r="K27">
        <f>IF(C27=1,0,MIN($C$6,H27))</f>
        <v/>
      </c>
      <c r="L27">
        <f>IF(D27=1,0,MIN($D$6,G27))</f>
        <v/>
      </c>
      <c r="M27">
        <f>IF(E27=1,0,MIN($E$6,F27))</f>
        <v/>
      </c>
      <c r="N27">
        <f>I27-J27</f>
        <v/>
      </c>
      <c r="O27">
        <f>(1-B27)*$B$6+(1-C27)*$C$6+(1-D27)*$D$6+(1-E27)*$E$6</f>
        <v/>
      </c>
      <c r="P27">
        <f>IF(B27=1,0,IF(O27&lt;=0,0,IF($H$4&gt;=O27,$B$6,$H$4*$B$6/O27)))</f>
        <v/>
      </c>
      <c r="Q27">
        <f>IF(C27=1,0,IF(O27&lt;=0,0,IF($H$4&gt;=O27,$C$6,$H$4*$C$6/O27)))</f>
        <v/>
      </c>
      <c r="R27">
        <f>IF(D27=1,0,IF(O27&lt;=0,0,IF($H$4&gt;=O27,$D$6,$H$4*$D$6/O27)))</f>
        <v/>
      </c>
      <c r="S27">
        <f>IF(E27=1,0,IF(O27&lt;=0,0,IF($H$4&gt;=O27,$E$6,$H$4*$E$6/O27)))</f>
        <v/>
      </c>
      <c r="T27">
        <f>IF(O27&lt;=0,$H$4,MAX(0,$H$4-O27))</f>
        <v/>
      </c>
      <c r="U27">
        <f>IF($H$5=1,P27,J27)</f>
        <v/>
      </c>
      <c r="V27">
        <f>IF($H$5=1,Q27,K27)</f>
        <v/>
      </c>
      <c r="W27">
        <f>IF($H$5=1,R27,L27)</f>
        <v/>
      </c>
      <c r="X27">
        <f>IF($H$5=1,S27,M27)</f>
        <v/>
      </c>
      <c r="Y27">
        <f>IF($H$5=1,T27,N27)</f>
        <v/>
      </c>
      <c r="Z27">
        <f>$H$3</f>
        <v/>
      </c>
      <c r="AA27">
        <f>IF(OR(B27=1,$B$8=2,$B$8=3),$B$4,0)</f>
        <v/>
      </c>
      <c r="AB27">
        <f>IF(OR(C27=1,$C$8=2,$C$8=3),$C$4,0)</f>
        <v/>
      </c>
      <c r="AC27">
        <f>IF(OR(D27=1,$D$8=2,$D$8=3),$D$4,0)</f>
        <v/>
      </c>
      <c r="AD27">
        <f>IF(OR(E27=1,$E$8=2,$E$8=3),$E$4,0)</f>
        <v/>
      </c>
      <c r="AE27">
        <f>1E+300</f>
        <v/>
      </c>
      <c r="AF27">
        <f>IF(OR(B27=1,$B$8=2),1E+300,MAX(0,$B$7-U27))</f>
        <v/>
      </c>
      <c r="AG27">
        <f>IF(OR(C27=1,$C$8=2),1E+300,MAX(0,$C$7-V27))</f>
        <v/>
      </c>
      <c r="AH27">
        <f>IF(OR(D27=1,$D$8=2),1E+300,MAX(0,$D$7-W27))</f>
        <v/>
      </c>
      <c r="AI27">
        <f>IF(OR(E27=1,$E$8=2),1E+300,MAX(0,$E$7-X27))</f>
        <v/>
      </c>
      <c r="AJ27">
        <f>IF(Z27&gt;0,1,0)</f>
        <v/>
      </c>
      <c r="AK27">
        <f>IF(AA27&gt;0,1,0)</f>
        <v/>
      </c>
      <c r="AL27">
        <f>IF(AB27&gt;0,1,0)</f>
        <v/>
      </c>
      <c r="AM27">
        <f>IF(AC27&gt;0,1,0)</f>
        <v/>
      </c>
      <c r="AN27">
        <f>IF(AD27&gt;0,1,0)</f>
        <v/>
      </c>
      <c r="AO27">
        <f>IF(OR(FALSE,Y27&lt;=0.000001,AP27&lt;=0),1,0)</f>
        <v/>
      </c>
      <c r="AP27">
        <f>Z27*AJ27+AA27*AK27+AB27*AL27+AC27*AM27+AD27*AN27</f>
        <v/>
      </c>
      <c r="AQ27">
        <f>IF(AO27=1,0,Y27/AP27)</f>
        <v/>
      </c>
      <c r="AR27">
        <f>IF(AND(AO27=0,AJ27=1,Z27*AQ27&gt;AE27+0.000001),1,0)</f>
        <v/>
      </c>
      <c r="AS27">
        <f>IF(AND(AO27=0,AK27=1,AA27*AQ27&gt;AF27+0.000001),1,0)</f>
        <v/>
      </c>
      <c r="AT27">
        <f>IF(AND(AO27=0,AL27=1,AB27*AQ27&gt;AG27+0.000001),1,0)</f>
        <v/>
      </c>
      <c r="AU27">
        <f>IF(AND(AO27=0,AM27=1,AC27*AQ27&gt;AH27+0.000001),1,0)</f>
        <v/>
      </c>
      <c r="AV27">
        <f>IF(AND(AO27=0,AN27=1,AD27*AQ27&gt;AI27+0.000001),1,0)</f>
        <v/>
      </c>
      <c r="AW27">
        <f>IF(AR27+AS27+AT27+AU27+AV27&gt;0,1,0)</f>
        <v/>
      </c>
      <c r="AX27">
        <f>IF(AO27=1,0,IF(AW27=1,AR27*AE27,AJ27*Z27*AQ27))</f>
        <v/>
      </c>
      <c r="AY27">
        <f>IF(AO27=1,0,IF(AW27=1,AS27*AF27,AK27*AA27*AQ27))</f>
        <v/>
      </c>
      <c r="AZ27">
        <f>IF(AO27=1,0,IF(AW27=1,AT27*AG27,AL27*AB27*AQ27))</f>
        <v/>
      </c>
      <c r="BA27">
        <f>IF(AO27=1,0,IF(AW27=1,AU27*AH27,AM27*AC27*AQ27))</f>
        <v/>
      </c>
      <c r="BB27">
        <f>IF(AO27=1,0,IF(AW27=1,AV27*AI27,AN27*AD27*AQ27))</f>
        <v/>
      </c>
      <c r="BC27">
        <f>IF(AO27=1,Y27,IF(AW27=1,Y27-(AR27*AE27+AS27*AF27+AT27*AG27+AU27*AH27+AV27*AI27),0))</f>
        <v/>
      </c>
      <c r="BD27">
        <f>IF(AND(AJ27=1,AR27=0),1,0)</f>
        <v/>
      </c>
      <c r="BE27">
        <f>IF(AND(AK27=1,AS27=0),1,0)</f>
        <v/>
      </c>
      <c r="BF27">
        <f>IF(AND(AL27=1,AT27=0),1,0)</f>
        <v/>
      </c>
      <c r="BG27">
        <f>IF(AND(AM27=1,AU27=0),1,0)</f>
        <v/>
      </c>
      <c r="BH27">
        <f>IF(AND(AN27=1,AV27=0),1,0)</f>
        <v/>
      </c>
      <c r="BI27">
        <f>IF(OR(OR(AO27=1,AW27=0),BC27&lt;=0.000001,BJ27&lt;=0),1,0)</f>
        <v/>
      </c>
      <c r="BJ27">
        <f>Z27*BD27+AA27*BE27+AB27*BF27+AC27*BG27+AD27*BH27</f>
        <v/>
      </c>
      <c r="BK27">
        <f>IF(BI27=1,0,BC27/BJ27)</f>
        <v/>
      </c>
      <c r="BL27">
        <f>IF(AND(BI27=0,BD27=1,Z27*BK27&gt;AE27+0.000001),1,0)</f>
        <v/>
      </c>
      <c r="BM27">
        <f>IF(AND(BI27=0,BE27=1,AA27*BK27&gt;AF27+0.000001),1,0)</f>
        <v/>
      </c>
      <c r="BN27">
        <f>IF(AND(BI27=0,BF27=1,AB27*BK27&gt;AG27+0.000001),1,0)</f>
        <v/>
      </c>
      <c r="BO27">
        <f>IF(AND(BI27=0,BG27=1,AC27*BK27&gt;AH27+0.000001),1,0)</f>
        <v/>
      </c>
      <c r="BP27">
        <f>IF(AND(BI27=0,BH27=1,AD27*BK27&gt;AI27+0.000001),1,0)</f>
        <v/>
      </c>
      <c r="BQ27">
        <f>IF(BL27+BM27+BN27+BO27+BP27&gt;0,1,0)</f>
        <v/>
      </c>
      <c r="BR27">
        <f>IF(BI27=1,0,IF(BQ27=1,BL27*AE27,BD27*Z27*BK27))</f>
        <v/>
      </c>
      <c r="BS27">
        <f>IF(BI27=1,0,IF(BQ27=1,BM27*AF27,BE27*AA27*BK27))</f>
        <v/>
      </c>
      <c r="BT27">
        <f>IF(BI27=1,0,IF(BQ27=1,BN27*AG27,BF27*AB27*BK27))</f>
        <v/>
      </c>
      <c r="BU27">
        <f>IF(BI27=1,0,IF(BQ27=1,BO27*AH27,BG27*AC27*BK27))</f>
        <v/>
      </c>
      <c r="BV27">
        <f>IF(BI27=1,0,IF(BQ27=1,BP27*AI27,BH27*AD27*BK27))</f>
        <v/>
      </c>
      <c r="BW27">
        <f>IF(BI27=1,BC27,IF(BQ27=1,BC27-(BL27*AE27+BM27*AF27+BN27*AG27+BO27*AH27+BP27*AI27),0))</f>
        <v/>
      </c>
      <c r="BX27">
        <f>IF(AND(BD27=1,BL27=0),1,0)</f>
        <v/>
      </c>
      <c r="BY27">
        <f>IF(AND(BE27=1,BM27=0),1,0)</f>
        <v/>
      </c>
      <c r="BZ27">
        <f>IF(AND(BF27=1,BN27=0),1,0)</f>
        <v/>
      </c>
      <c r="CA27">
        <f>IF(AND(BG27=1,BO27=0),1,0)</f>
        <v/>
      </c>
      <c r="CB27">
        <f>IF(AND(BH27=1,BP27=0),1,0)</f>
        <v/>
      </c>
      <c r="CC27">
        <f>IF(OR(OR(BI27=1,BQ27=0),BW27&lt;=0.000001,CD27&lt;=0),1,0)</f>
        <v/>
      </c>
      <c r="CD27">
        <f>Z27*BX27+AA27*BY27+AB27*BZ27+AC27*CA27+AD27*CB27</f>
        <v/>
      </c>
      <c r="CE27">
        <f>IF(CC27=1,0,BW27/CD27)</f>
        <v/>
      </c>
      <c r="CF27">
        <f>IF(AND(CC27=0,BX27=1,Z27*CE27&gt;AE27+0.000001),1,0)</f>
        <v/>
      </c>
      <c r="CG27">
        <f>IF(AND(CC27=0,BY27=1,AA27*CE27&gt;AF27+0.000001),1,0)</f>
        <v/>
      </c>
      <c r="CH27">
        <f>IF(AND(CC27=0,BZ27=1,AB27*CE27&gt;AG27+0.000001),1,0)</f>
        <v/>
      </c>
      <c r="CI27">
        <f>IF(AND(CC27=0,CA27=1,AC27*CE27&gt;AH27+0.000001),1,0)</f>
        <v/>
      </c>
      <c r="CJ27">
        <f>IF(AND(CC27=0,CB27=1,AD27*CE27&gt;AI27+0.000001),1,0)</f>
        <v/>
      </c>
      <c r="CK27">
        <f>IF(CF27+CG27+CH27+CI27+CJ27&gt;0,1,0)</f>
        <v/>
      </c>
      <c r="CL27">
        <f>IF(CC27=1,0,IF(CK27=1,CF27*AE27,BX27*Z27*CE27))</f>
        <v/>
      </c>
      <c r="CM27">
        <f>IF(CC27=1,0,IF(CK27=1,CG27*AF27,BY27*AA27*CE27))</f>
        <v/>
      </c>
      <c r="CN27">
        <f>IF(CC27=1,0,IF(CK27=1,CH27*AG27,BZ27*AB27*CE27))</f>
        <v/>
      </c>
      <c r="CO27">
        <f>IF(CC27=1,0,IF(CK27=1,CI27*AH27,CA27*AC27*CE27))</f>
        <v/>
      </c>
      <c r="CP27">
        <f>IF(CC27=1,0,IF(CK27=1,CJ27*AI27,CB27*AD27*CE27))</f>
        <v/>
      </c>
      <c r="CQ27">
        <f>IF(CC27=1,BW27,IF(CK27=1,BW27-(CF27*AE27+CG27*AF27+CH27*AG27+CI27*AH27+CJ27*AI27),0))</f>
        <v/>
      </c>
      <c r="CR27">
        <f>IF(AND(BX27=1,CF27=0),1,0)</f>
        <v/>
      </c>
      <c r="CS27">
        <f>IF(AND(BY27=1,CG27=0),1,0)</f>
        <v/>
      </c>
      <c r="CT27">
        <f>IF(AND(BZ27=1,CH27=0),1,0)</f>
        <v/>
      </c>
      <c r="CU27">
        <f>IF(AND(CA27=1,CI27=0),1,0)</f>
        <v/>
      </c>
      <c r="CV27">
        <f>IF(AND(CB27=1,CJ27=0),1,0)</f>
        <v/>
      </c>
      <c r="CW27">
        <f>IF(OR(OR(CC27=1,CK27=0),CQ27&lt;=0.000001,CX27&lt;=0),1,0)</f>
        <v/>
      </c>
      <c r="CX27">
        <f>Z27*CR27+AA27*CS27+AB27*CT27+AC27*CU27+AD27*CV27</f>
        <v/>
      </c>
      <c r="CY27">
        <f>IF(CW27=1,0,CQ27/CX27)</f>
        <v/>
      </c>
      <c r="CZ27">
        <f>IF(AND(CW27=0,CR27=1,Z27*CY27&gt;AE27+0.000001),1,0)</f>
        <v/>
      </c>
      <c r="DA27">
        <f>IF(AND(CW27=0,CS27=1,AA27*CY27&gt;AF27+0.000001),1,0)</f>
        <v/>
      </c>
      <c r="DB27">
        <f>IF(AND(CW27=0,CT27=1,AB27*CY27&gt;AG27+0.000001),1,0)</f>
        <v/>
      </c>
      <c r="DC27">
        <f>IF(AND(CW27=0,CU27=1,AC27*CY27&gt;AH27+0.000001),1,0)</f>
        <v/>
      </c>
      <c r="DD27">
        <f>IF(AND(CW27=0,CV27=1,AD27*CY27&gt;AI27+0.000001),1,0)</f>
        <v/>
      </c>
      <c r="DE27">
        <f>IF(CZ27+DA27+DB27+DC27+DD27&gt;0,1,0)</f>
        <v/>
      </c>
      <c r="DF27">
        <f>IF(CW27=1,0,IF(DE27=1,CZ27*AE27,CR27*Z27*CY27))</f>
        <v/>
      </c>
      <c r="DG27">
        <f>IF(CW27=1,0,IF(DE27=1,DA27*AF27,CS27*AA27*CY27))</f>
        <v/>
      </c>
      <c r="DH27">
        <f>IF(CW27=1,0,IF(DE27=1,DB27*AG27,CT27*AB27*CY27))</f>
        <v/>
      </c>
      <c r="DI27">
        <f>IF(CW27=1,0,IF(DE27=1,DC27*AH27,CU27*AC27*CY27))</f>
        <v/>
      </c>
      <c r="DJ27">
        <f>IF(CW27=1,0,IF(DE27=1,DD27*AI27,CV27*AD27*CY27))</f>
        <v/>
      </c>
      <c r="DK27">
        <f>IF(CW27=1,CQ27,IF(DE27=1,CQ27-(CZ27*AE27+DA27*AF27+DB27*AG27+DC27*AH27+DD27*AI27),0))</f>
        <v/>
      </c>
      <c r="DL27">
        <f>IF(AND(CR27=1,CZ27=0),1,0)</f>
        <v/>
      </c>
      <c r="DM27">
        <f>IF(AND(CS27=1,DA27=0),1,0)</f>
        <v/>
      </c>
      <c r="DN27">
        <f>IF(AND(CT27=1,DB27=0),1,0)</f>
        <v/>
      </c>
      <c r="DO27">
        <f>IF(AND(CU27=1,DC27=0),1,0)</f>
        <v/>
      </c>
      <c r="DP27">
        <f>IF(AND(CV27=1,DD27=0),1,0)</f>
        <v/>
      </c>
      <c r="DQ27">
        <f>IF(OR(OR(CW27=1,DE27=0),DK27&lt;=0.000001,DR27&lt;=0),1,0)</f>
        <v/>
      </c>
      <c r="DR27">
        <f>Z27*DL27+AA27*DM27+AB27*DN27+AC27*DO27+AD27*DP27</f>
        <v/>
      </c>
      <c r="DS27">
        <f>IF(DQ27=1,0,DK27/DR27)</f>
        <v/>
      </c>
      <c r="DT27">
        <f>IF(AND(DQ27=0,DL27=1,Z27*DS27&gt;AE27+0.000001),1,0)</f>
        <v/>
      </c>
      <c r="DU27">
        <f>IF(AND(DQ27=0,DM27=1,AA27*DS27&gt;AF27+0.000001),1,0)</f>
        <v/>
      </c>
      <c r="DV27">
        <f>IF(AND(DQ27=0,DN27=1,AB27*DS27&gt;AG27+0.000001),1,0)</f>
        <v/>
      </c>
      <c r="DW27">
        <f>IF(AND(DQ27=0,DO27=1,AC27*DS27&gt;AH27+0.000001),1,0)</f>
        <v/>
      </c>
      <c r="DX27">
        <f>IF(AND(DQ27=0,DP27=1,AD27*DS27&gt;AI27+0.000001),1,0)</f>
        <v/>
      </c>
      <c r="DY27">
        <f>IF(DT27+DU27+DV27+DW27+DX27&gt;0,1,0)</f>
        <v/>
      </c>
      <c r="DZ27">
        <f>IF(DQ27=1,0,IF(DY27=1,DT27*AE27,DL27*Z27*DS27))</f>
        <v/>
      </c>
      <c r="EA27">
        <f>IF(DQ27=1,0,IF(DY27=1,DU27*AF27,DM27*AA27*DS27))</f>
        <v/>
      </c>
      <c r="EB27">
        <f>IF(DQ27=1,0,IF(DY27=1,DV27*AG27,DN27*AB27*DS27))</f>
        <v/>
      </c>
      <c r="EC27">
        <f>IF(DQ27=1,0,IF(DY27=1,DW27*AH27,DO27*AC27*DS27))</f>
        <v/>
      </c>
      <c r="ED27">
        <f>IF(DQ27=1,0,IF(DY27=1,DX27*AI27,DP27*AD27*DS27))</f>
        <v/>
      </c>
      <c r="EE27">
        <f>IF(DQ27=1,DK27,IF(DY27=1,DK27-(DT27*AE27+DU27*AF27+DV27*AG27+DW27*AH27+DX27*AI27),0))</f>
        <v/>
      </c>
      <c r="EF27">
        <f>IF(AND(DL27=1,DT27=0),1,0)</f>
        <v/>
      </c>
      <c r="EG27">
        <f>IF(AND(DM27=1,DU27=0),1,0)</f>
        <v/>
      </c>
      <c r="EH27">
        <f>IF(AND(DN27=1,DV27=0),1,0)</f>
        <v/>
      </c>
      <c r="EI27">
        <f>IF(AND(DO27=1,DW27=0),1,0)</f>
        <v/>
      </c>
      <c r="EJ27">
        <f>IF(AND(DP27=1,DX27=0),1,0)</f>
        <v/>
      </c>
      <c r="EK27">
        <f>AX27+BR27+CL27+DF27+DZ27</f>
        <v/>
      </c>
      <c r="EL27">
        <f>U27+EP27</f>
        <v/>
      </c>
      <c r="EM27">
        <f>V27+EQ27</f>
        <v/>
      </c>
      <c r="EN27">
        <f>W27+ER27</f>
        <v/>
      </c>
      <c r="EO27">
        <f>X27+ES27</f>
        <v/>
      </c>
      <c r="EP27">
        <f>AY27+BS27+CM27+DG27+EA27</f>
        <v/>
      </c>
      <c r="EQ27">
        <f>AZ27+BT27+CN27+DH27+EB27</f>
        <v/>
      </c>
      <c r="ER27">
        <f>BA27+BU27+CO27+DI27+EC27</f>
        <v/>
      </c>
      <c r="ES27">
        <f>BB27+BV27+CP27+DJ27+ED27</f>
        <v/>
      </c>
      <c r="ET27">
        <f>IF(AND(OR($B$9=0,INDEX($EL$14:$EL$29,13)&lt;=EL27+0.000001),OR($C$9=0,INDEX($EM$14:$EM$29,16)&lt;=EM27+0.000001),OR($D$9=0,INDEX($EN$14:$EN$29,10)&lt;=EN27+0.000001),OR($E$9=0,INDEX($EO$14:$EO$29,6)&lt;=EO27+0.000001)),1,0)</f>
        <v/>
      </c>
      <c r="EU27">
        <f>IF(AND(OR($B$9=1,MOD(INT(A27/1),2)=0),OR($C$9=1,MOD(INT(A27/2),2)=0),OR($D$9=1,MOD(INT(A27/4),2)=0),OR($E$9=1,MOD(INT(A27/8),2)=0)),1,0)</f>
        <v/>
      </c>
      <c r="EV27">
        <f>IF(AND(ET27=1,EU27=1),(MOD(INT(A27/1),2)+MOD(INT(A27/2),2)+MOD(INT(A27/4),2)+MOD(INT(A27/8),2))*100+A27,"")</f>
        <v/>
      </c>
    </row>
    <row r="28">
      <c r="A28" t="n">
        <v>14</v>
      </c>
      <c r="B28">
        <f>IF(AND($B$9=1,MOD(INT(A28/1),2)=1),1,0)</f>
        <v/>
      </c>
      <c r="C28">
        <f>IF(AND($C$9=1,MOD(INT(A28/2),2)=1),1,0)</f>
        <v/>
      </c>
      <c r="D28">
        <f>IF(AND($D$9=1,MOD(INT(A28/4),2)=1),1,0)</f>
        <v/>
      </c>
      <c r="E28">
        <f>IF(AND($E$9=1,MOD(INT(A28/8),2)=1),1,0)</f>
        <v/>
      </c>
      <c r="F28">
        <f>$H$4</f>
        <v/>
      </c>
      <c r="G28">
        <f>F28-M28</f>
        <v/>
      </c>
      <c r="H28">
        <f>G28-L28</f>
        <v/>
      </c>
      <c r="I28">
        <f>H28-K28</f>
        <v/>
      </c>
      <c r="J28">
        <f>IF(B28=1,0,MIN($B$6,I28))</f>
        <v/>
      </c>
      <c r="K28">
        <f>IF(C28=1,0,MIN($C$6,H28))</f>
        <v/>
      </c>
      <c r="L28">
        <f>IF(D28=1,0,MIN($D$6,G28))</f>
        <v/>
      </c>
      <c r="M28">
        <f>IF(E28=1,0,MIN($E$6,F28))</f>
        <v/>
      </c>
      <c r="N28">
        <f>I28-J28</f>
        <v/>
      </c>
      <c r="O28">
        <f>(1-B28)*$B$6+(1-C28)*$C$6+(1-D28)*$D$6+(1-E28)*$E$6</f>
        <v/>
      </c>
      <c r="P28">
        <f>IF(B28=1,0,IF(O28&lt;=0,0,IF($H$4&gt;=O28,$B$6,$H$4*$B$6/O28)))</f>
        <v/>
      </c>
      <c r="Q28">
        <f>IF(C28=1,0,IF(O28&lt;=0,0,IF($H$4&gt;=O28,$C$6,$H$4*$C$6/O28)))</f>
        <v/>
      </c>
      <c r="R28">
        <f>IF(D28=1,0,IF(O28&lt;=0,0,IF($H$4&gt;=O28,$D$6,$H$4*$D$6/O28)))</f>
        <v/>
      </c>
      <c r="S28">
        <f>IF(E28=1,0,IF(O28&lt;=0,0,IF($H$4&gt;=O28,$E$6,$H$4*$E$6/O28)))</f>
        <v/>
      </c>
      <c r="T28">
        <f>IF(O28&lt;=0,$H$4,MAX(0,$H$4-O28))</f>
        <v/>
      </c>
      <c r="U28">
        <f>IF($H$5=1,P28,J28)</f>
        <v/>
      </c>
      <c r="V28">
        <f>IF($H$5=1,Q28,K28)</f>
        <v/>
      </c>
      <c r="W28">
        <f>IF($H$5=1,R28,L28)</f>
        <v/>
      </c>
      <c r="X28">
        <f>IF($H$5=1,S28,M28)</f>
        <v/>
      </c>
      <c r="Y28">
        <f>IF($H$5=1,T28,N28)</f>
        <v/>
      </c>
      <c r="Z28">
        <f>$H$3</f>
        <v/>
      </c>
      <c r="AA28">
        <f>IF(OR(B28=1,$B$8=2,$B$8=3),$B$4,0)</f>
        <v/>
      </c>
      <c r="AB28">
        <f>IF(OR(C28=1,$C$8=2,$C$8=3),$C$4,0)</f>
        <v/>
      </c>
      <c r="AC28">
        <f>IF(OR(D28=1,$D$8=2,$D$8=3),$D$4,0)</f>
        <v/>
      </c>
      <c r="AD28">
        <f>IF(OR(E28=1,$E$8=2,$E$8=3),$E$4,0)</f>
        <v/>
      </c>
      <c r="AE28">
        <f>1E+300</f>
        <v/>
      </c>
      <c r="AF28">
        <f>IF(OR(B28=1,$B$8=2),1E+300,MAX(0,$B$7-U28))</f>
        <v/>
      </c>
      <c r="AG28">
        <f>IF(OR(C28=1,$C$8=2),1E+300,MAX(0,$C$7-V28))</f>
        <v/>
      </c>
      <c r="AH28">
        <f>IF(OR(D28=1,$D$8=2),1E+300,MAX(0,$D$7-W28))</f>
        <v/>
      </c>
      <c r="AI28">
        <f>IF(OR(E28=1,$E$8=2),1E+300,MAX(0,$E$7-X28))</f>
        <v/>
      </c>
      <c r="AJ28">
        <f>IF(Z28&gt;0,1,0)</f>
        <v/>
      </c>
      <c r="AK28">
        <f>IF(AA28&gt;0,1,0)</f>
        <v/>
      </c>
      <c r="AL28">
        <f>IF(AB28&gt;0,1,0)</f>
        <v/>
      </c>
      <c r="AM28">
        <f>IF(AC28&gt;0,1,0)</f>
        <v/>
      </c>
      <c r="AN28">
        <f>IF(AD28&gt;0,1,0)</f>
        <v/>
      </c>
      <c r="AO28">
        <f>IF(OR(FALSE,Y28&lt;=0.000001,AP28&lt;=0),1,0)</f>
        <v/>
      </c>
      <c r="AP28">
        <f>Z28*AJ28+AA28*AK28+AB28*AL28+AC28*AM28+AD28*AN28</f>
        <v/>
      </c>
      <c r="AQ28">
        <f>IF(AO28=1,0,Y28/AP28)</f>
        <v/>
      </c>
      <c r="AR28">
        <f>IF(AND(AO28=0,AJ28=1,Z28*AQ28&gt;AE28+0.000001),1,0)</f>
        <v/>
      </c>
      <c r="AS28">
        <f>IF(AND(AO28=0,AK28=1,AA28*AQ28&gt;AF28+0.000001),1,0)</f>
        <v/>
      </c>
      <c r="AT28">
        <f>IF(AND(AO28=0,AL28=1,AB28*AQ28&gt;AG28+0.000001),1,0)</f>
        <v/>
      </c>
      <c r="AU28">
        <f>IF(AND(AO28=0,AM28=1,AC28*AQ28&gt;AH28+0.000001),1,0)</f>
        <v/>
      </c>
      <c r="AV28">
        <f>IF(AND(AO28=0,AN28=1,AD28*AQ28&gt;AI28+0.000001),1,0)</f>
        <v/>
      </c>
      <c r="AW28">
        <f>IF(AR28+AS28+AT28+AU28+AV28&gt;0,1,0)</f>
        <v/>
      </c>
      <c r="AX28">
        <f>IF(AO28=1,0,IF(AW28=1,AR28*AE28,AJ28*Z28*AQ28))</f>
        <v/>
      </c>
      <c r="AY28">
        <f>IF(AO28=1,0,IF(AW28=1,AS28*AF28,AK28*AA28*AQ28))</f>
        <v/>
      </c>
      <c r="AZ28">
        <f>IF(AO28=1,0,IF(AW28=1,AT28*AG28,AL28*AB28*AQ28))</f>
        <v/>
      </c>
      <c r="BA28">
        <f>IF(AO28=1,0,IF(AW28=1,AU28*AH28,AM28*AC28*AQ28))</f>
        <v/>
      </c>
      <c r="BB28">
        <f>IF(AO28=1,0,IF(AW28=1,AV28*AI28,AN28*AD28*AQ28))</f>
        <v/>
      </c>
      <c r="BC28">
        <f>IF(AO28=1,Y28,IF(AW28=1,Y28-(AR28*AE28+AS28*AF28+AT28*AG28+AU28*AH28+AV28*AI28),0))</f>
        <v/>
      </c>
      <c r="BD28">
        <f>IF(AND(AJ28=1,AR28=0),1,0)</f>
        <v/>
      </c>
      <c r="BE28">
        <f>IF(AND(AK28=1,AS28=0),1,0)</f>
        <v/>
      </c>
      <c r="BF28">
        <f>IF(AND(AL28=1,AT28=0),1,0)</f>
        <v/>
      </c>
      <c r="BG28">
        <f>IF(AND(AM28=1,AU28=0),1,0)</f>
        <v/>
      </c>
      <c r="BH28">
        <f>IF(AND(AN28=1,AV28=0),1,0)</f>
        <v/>
      </c>
      <c r="BI28">
        <f>IF(OR(OR(AO28=1,AW28=0),BC28&lt;=0.000001,BJ28&lt;=0),1,0)</f>
        <v/>
      </c>
      <c r="BJ28">
        <f>Z28*BD28+AA28*BE28+AB28*BF28+AC28*BG28+AD28*BH28</f>
        <v/>
      </c>
      <c r="BK28">
        <f>IF(BI28=1,0,BC28/BJ28)</f>
        <v/>
      </c>
      <c r="BL28">
        <f>IF(AND(BI28=0,BD28=1,Z28*BK28&gt;AE28+0.000001),1,0)</f>
        <v/>
      </c>
      <c r="BM28">
        <f>IF(AND(BI28=0,BE28=1,AA28*BK28&gt;AF28+0.000001),1,0)</f>
        <v/>
      </c>
      <c r="BN28">
        <f>IF(AND(BI28=0,BF28=1,AB28*BK28&gt;AG28+0.000001),1,0)</f>
        <v/>
      </c>
      <c r="BO28">
        <f>IF(AND(BI28=0,BG28=1,AC28*BK28&gt;AH28+0.000001),1,0)</f>
        <v/>
      </c>
      <c r="BP28">
        <f>IF(AND(BI28=0,BH28=1,AD28*BK28&gt;AI28+0.000001),1,0)</f>
        <v/>
      </c>
      <c r="BQ28">
        <f>IF(BL28+BM28+BN28+BO28+BP28&gt;0,1,0)</f>
        <v/>
      </c>
      <c r="BR28">
        <f>IF(BI28=1,0,IF(BQ28=1,BL28*AE28,BD28*Z28*BK28))</f>
        <v/>
      </c>
      <c r="BS28">
        <f>IF(BI28=1,0,IF(BQ28=1,BM28*AF28,BE28*AA28*BK28))</f>
        <v/>
      </c>
      <c r="BT28">
        <f>IF(BI28=1,0,IF(BQ28=1,BN28*AG28,BF28*AB28*BK28))</f>
        <v/>
      </c>
      <c r="BU28">
        <f>IF(BI28=1,0,IF(BQ28=1,BO28*AH28,BG28*AC28*BK28))</f>
        <v/>
      </c>
      <c r="BV28">
        <f>IF(BI28=1,0,IF(BQ28=1,BP28*AI28,BH28*AD28*BK28))</f>
        <v/>
      </c>
      <c r="BW28">
        <f>IF(BI28=1,BC28,IF(BQ28=1,BC28-(BL28*AE28+BM28*AF28+BN28*AG28+BO28*AH28+BP28*AI28),0))</f>
        <v/>
      </c>
      <c r="BX28">
        <f>IF(AND(BD28=1,BL28=0),1,0)</f>
        <v/>
      </c>
      <c r="BY28">
        <f>IF(AND(BE28=1,BM28=0),1,0)</f>
        <v/>
      </c>
      <c r="BZ28">
        <f>IF(AND(BF28=1,BN28=0),1,0)</f>
        <v/>
      </c>
      <c r="CA28">
        <f>IF(AND(BG28=1,BO28=0),1,0)</f>
        <v/>
      </c>
      <c r="CB28">
        <f>IF(AND(BH28=1,BP28=0),1,0)</f>
        <v/>
      </c>
      <c r="CC28">
        <f>IF(OR(OR(BI28=1,BQ28=0),BW28&lt;=0.000001,CD28&lt;=0),1,0)</f>
        <v/>
      </c>
      <c r="CD28">
        <f>Z28*BX28+AA28*BY28+AB28*BZ28+AC28*CA28+AD28*CB28</f>
        <v/>
      </c>
      <c r="CE28">
        <f>IF(CC28=1,0,BW28/CD28)</f>
        <v/>
      </c>
      <c r="CF28">
        <f>IF(AND(CC28=0,BX28=1,Z28*CE28&gt;AE28+0.000001),1,0)</f>
        <v/>
      </c>
      <c r="CG28">
        <f>IF(AND(CC28=0,BY28=1,AA28*CE28&gt;AF28+0.000001),1,0)</f>
        <v/>
      </c>
      <c r="CH28">
        <f>IF(AND(CC28=0,BZ28=1,AB28*CE28&gt;AG28+0.000001),1,0)</f>
        <v/>
      </c>
      <c r="CI28">
        <f>IF(AND(CC28=0,CA28=1,AC28*CE28&gt;AH28+0.000001),1,0)</f>
        <v/>
      </c>
      <c r="CJ28">
        <f>IF(AND(CC28=0,CB28=1,AD28*CE28&gt;AI28+0.000001),1,0)</f>
        <v/>
      </c>
      <c r="CK28">
        <f>IF(CF28+CG28+CH28+CI28+CJ28&gt;0,1,0)</f>
        <v/>
      </c>
      <c r="CL28">
        <f>IF(CC28=1,0,IF(CK28=1,CF28*AE28,BX28*Z28*CE28))</f>
        <v/>
      </c>
      <c r="CM28">
        <f>IF(CC28=1,0,IF(CK28=1,CG28*AF28,BY28*AA28*CE28))</f>
        <v/>
      </c>
      <c r="CN28">
        <f>IF(CC28=1,0,IF(CK28=1,CH28*AG28,BZ28*AB28*CE28))</f>
        <v/>
      </c>
      <c r="CO28">
        <f>IF(CC28=1,0,IF(CK28=1,CI28*AH28,CA28*AC28*CE28))</f>
        <v/>
      </c>
      <c r="CP28">
        <f>IF(CC28=1,0,IF(CK28=1,CJ28*AI28,CB28*AD28*CE28))</f>
        <v/>
      </c>
      <c r="CQ28">
        <f>IF(CC28=1,BW28,IF(CK28=1,BW28-(CF28*AE28+CG28*AF28+CH28*AG28+CI28*AH28+CJ28*AI28),0))</f>
        <v/>
      </c>
      <c r="CR28">
        <f>IF(AND(BX28=1,CF28=0),1,0)</f>
        <v/>
      </c>
      <c r="CS28">
        <f>IF(AND(BY28=1,CG28=0),1,0)</f>
        <v/>
      </c>
      <c r="CT28">
        <f>IF(AND(BZ28=1,CH28=0),1,0)</f>
        <v/>
      </c>
      <c r="CU28">
        <f>IF(AND(CA28=1,CI28=0),1,0)</f>
        <v/>
      </c>
      <c r="CV28">
        <f>IF(AND(CB28=1,CJ28=0),1,0)</f>
        <v/>
      </c>
      <c r="CW28">
        <f>IF(OR(OR(CC28=1,CK28=0),CQ28&lt;=0.000001,CX28&lt;=0),1,0)</f>
        <v/>
      </c>
      <c r="CX28">
        <f>Z28*CR28+AA28*CS28+AB28*CT28+AC28*CU28+AD28*CV28</f>
        <v/>
      </c>
      <c r="CY28">
        <f>IF(CW28=1,0,CQ28/CX28)</f>
        <v/>
      </c>
      <c r="CZ28">
        <f>IF(AND(CW28=0,CR28=1,Z28*CY28&gt;AE28+0.000001),1,0)</f>
        <v/>
      </c>
      <c r="DA28">
        <f>IF(AND(CW28=0,CS28=1,AA28*CY28&gt;AF28+0.000001),1,0)</f>
        <v/>
      </c>
      <c r="DB28">
        <f>IF(AND(CW28=0,CT28=1,AB28*CY28&gt;AG28+0.000001),1,0)</f>
        <v/>
      </c>
      <c r="DC28">
        <f>IF(AND(CW28=0,CU28=1,AC28*CY28&gt;AH28+0.000001),1,0)</f>
        <v/>
      </c>
      <c r="DD28">
        <f>IF(AND(CW28=0,CV28=1,AD28*CY28&gt;AI28+0.000001),1,0)</f>
        <v/>
      </c>
      <c r="DE28">
        <f>IF(CZ28+DA28+DB28+DC28+DD28&gt;0,1,0)</f>
        <v/>
      </c>
      <c r="DF28">
        <f>IF(CW28=1,0,IF(DE28=1,CZ28*AE28,CR28*Z28*CY28))</f>
        <v/>
      </c>
      <c r="DG28">
        <f>IF(CW28=1,0,IF(DE28=1,DA28*AF28,CS28*AA28*CY28))</f>
        <v/>
      </c>
      <c r="DH28">
        <f>IF(CW28=1,0,IF(DE28=1,DB28*AG28,CT28*AB28*CY28))</f>
        <v/>
      </c>
      <c r="DI28">
        <f>IF(CW28=1,0,IF(DE28=1,DC28*AH28,CU28*AC28*CY28))</f>
        <v/>
      </c>
      <c r="DJ28">
        <f>IF(CW28=1,0,IF(DE28=1,DD28*AI28,CV28*AD28*CY28))</f>
        <v/>
      </c>
      <c r="DK28">
        <f>IF(CW28=1,CQ28,IF(DE28=1,CQ28-(CZ28*AE28+DA28*AF28+DB28*AG28+DC28*AH28+DD28*AI28),0))</f>
        <v/>
      </c>
      <c r="DL28">
        <f>IF(AND(CR28=1,CZ28=0),1,0)</f>
        <v/>
      </c>
      <c r="DM28">
        <f>IF(AND(CS28=1,DA28=0),1,0)</f>
        <v/>
      </c>
      <c r="DN28">
        <f>IF(AND(CT28=1,DB28=0),1,0)</f>
        <v/>
      </c>
      <c r="DO28">
        <f>IF(AND(CU28=1,DC28=0),1,0)</f>
        <v/>
      </c>
      <c r="DP28">
        <f>IF(AND(CV28=1,DD28=0),1,0)</f>
        <v/>
      </c>
      <c r="DQ28">
        <f>IF(OR(OR(CW28=1,DE28=0),DK28&lt;=0.000001,DR28&lt;=0),1,0)</f>
        <v/>
      </c>
      <c r="DR28">
        <f>Z28*DL28+AA28*DM28+AB28*DN28+AC28*DO28+AD28*DP28</f>
        <v/>
      </c>
      <c r="DS28">
        <f>IF(DQ28=1,0,DK28/DR28)</f>
        <v/>
      </c>
      <c r="DT28">
        <f>IF(AND(DQ28=0,DL28=1,Z28*DS28&gt;AE28+0.000001),1,0)</f>
        <v/>
      </c>
      <c r="DU28">
        <f>IF(AND(DQ28=0,DM28=1,AA28*DS28&gt;AF28+0.000001),1,0)</f>
        <v/>
      </c>
      <c r="DV28">
        <f>IF(AND(DQ28=0,DN28=1,AB28*DS28&gt;AG28+0.000001),1,0)</f>
        <v/>
      </c>
      <c r="DW28">
        <f>IF(AND(DQ28=0,DO28=1,AC28*DS28&gt;AH28+0.000001),1,0)</f>
        <v/>
      </c>
      <c r="DX28">
        <f>IF(AND(DQ28=0,DP28=1,AD28*DS28&gt;AI28+0.000001),1,0)</f>
        <v/>
      </c>
      <c r="DY28">
        <f>IF(DT28+DU28+DV28+DW28+DX28&gt;0,1,0)</f>
        <v/>
      </c>
      <c r="DZ28">
        <f>IF(DQ28=1,0,IF(DY28=1,DT28*AE28,DL28*Z28*DS28))</f>
        <v/>
      </c>
      <c r="EA28">
        <f>IF(DQ28=1,0,IF(DY28=1,DU28*AF28,DM28*AA28*DS28))</f>
        <v/>
      </c>
      <c r="EB28">
        <f>IF(DQ28=1,0,IF(DY28=1,DV28*AG28,DN28*AB28*DS28))</f>
        <v/>
      </c>
      <c r="EC28">
        <f>IF(DQ28=1,0,IF(DY28=1,DW28*AH28,DO28*AC28*DS28))</f>
        <v/>
      </c>
      <c r="ED28">
        <f>IF(DQ28=1,0,IF(DY28=1,DX28*AI28,DP28*AD28*DS28))</f>
        <v/>
      </c>
      <c r="EE28">
        <f>IF(DQ28=1,DK28,IF(DY28=1,DK28-(DT28*AE28+DU28*AF28+DV28*AG28+DW28*AH28+DX28*AI28),0))</f>
        <v/>
      </c>
      <c r="EF28">
        <f>IF(AND(DL28=1,DT28=0),1,0)</f>
        <v/>
      </c>
      <c r="EG28">
        <f>IF(AND(DM28=1,DU28=0),1,0)</f>
        <v/>
      </c>
      <c r="EH28">
        <f>IF(AND(DN28=1,DV28=0),1,0)</f>
        <v/>
      </c>
      <c r="EI28">
        <f>IF(AND(DO28=1,DW28=0),1,0)</f>
        <v/>
      </c>
      <c r="EJ28">
        <f>IF(AND(DP28=1,DX28=0),1,0)</f>
        <v/>
      </c>
      <c r="EK28">
        <f>AX28+BR28+CL28+DF28+DZ28</f>
        <v/>
      </c>
      <c r="EL28">
        <f>U28+EP28</f>
        <v/>
      </c>
      <c r="EM28">
        <f>V28+EQ28</f>
        <v/>
      </c>
      <c r="EN28">
        <f>W28+ER28</f>
        <v/>
      </c>
      <c r="EO28">
        <f>X28+ES28</f>
        <v/>
      </c>
      <c r="EP28">
        <f>AY28+BS28+CM28+DG28+EA28</f>
        <v/>
      </c>
      <c r="EQ28">
        <f>AZ28+BT28+CN28+DH28+EB28</f>
        <v/>
      </c>
      <c r="ER28">
        <f>BA28+BU28+CO28+DI28+EC28</f>
        <v/>
      </c>
      <c r="ES28">
        <f>BB28+BV28+CP28+DJ28+ED28</f>
        <v/>
      </c>
      <c r="ET28">
        <f>IF(AND(OR($B$9=0,INDEX($EL$14:$EL$29,16)&lt;=EL28+0.000001),OR($C$9=0,INDEX($EM$14:$EM$29,13)&lt;=EM28+0.000001),OR($D$9=0,INDEX($EN$14:$EN$29,11)&lt;=EN28+0.000001),OR($E$9=0,INDEX($EO$14:$EO$29,7)&lt;=EO28+0.000001)),1,0)</f>
        <v/>
      </c>
      <c r="EU28">
        <f>IF(AND(OR($B$9=1,MOD(INT(A28/1),2)=0),OR($C$9=1,MOD(INT(A28/2),2)=0),OR($D$9=1,MOD(INT(A28/4),2)=0),OR($E$9=1,MOD(INT(A28/8),2)=0)),1,0)</f>
        <v/>
      </c>
      <c r="EV28">
        <f>IF(AND(ET28=1,EU28=1),(MOD(INT(A28/1),2)+MOD(INT(A28/2),2)+MOD(INT(A28/4),2)+MOD(INT(A28/8),2))*100+A28,"")</f>
        <v/>
      </c>
    </row>
    <row r="29">
      <c r="A29" t="n">
        <v>15</v>
      </c>
      <c r="B29">
        <f>IF(AND($B$9=1,MOD(INT(A29/1),2)=1),1,0)</f>
        <v/>
      </c>
      <c r="C29">
        <f>IF(AND($C$9=1,MOD(INT(A29/2),2)=1),1,0)</f>
        <v/>
      </c>
      <c r="D29">
        <f>IF(AND($D$9=1,MOD(INT(A29/4),2)=1),1,0)</f>
        <v/>
      </c>
      <c r="E29">
        <f>IF(AND($E$9=1,MOD(INT(A29/8),2)=1),1,0)</f>
        <v/>
      </c>
      <c r="F29">
        <f>$H$4</f>
        <v/>
      </c>
      <c r="G29">
        <f>F29-M29</f>
        <v/>
      </c>
      <c r="H29">
        <f>G29-L29</f>
        <v/>
      </c>
      <c r="I29">
        <f>H29-K29</f>
        <v/>
      </c>
      <c r="J29">
        <f>IF(B29=1,0,MIN($B$6,I29))</f>
        <v/>
      </c>
      <c r="K29">
        <f>IF(C29=1,0,MIN($C$6,H29))</f>
        <v/>
      </c>
      <c r="L29">
        <f>IF(D29=1,0,MIN($D$6,G29))</f>
        <v/>
      </c>
      <c r="M29">
        <f>IF(E29=1,0,MIN($E$6,F29))</f>
        <v/>
      </c>
      <c r="N29">
        <f>I29-J29</f>
        <v/>
      </c>
      <c r="O29">
        <f>(1-B29)*$B$6+(1-C29)*$C$6+(1-D29)*$D$6+(1-E29)*$E$6</f>
        <v/>
      </c>
      <c r="P29">
        <f>IF(B29=1,0,IF(O29&lt;=0,0,IF($H$4&gt;=O29,$B$6,$H$4*$B$6/O29)))</f>
        <v/>
      </c>
      <c r="Q29">
        <f>IF(C29=1,0,IF(O29&lt;=0,0,IF($H$4&gt;=O29,$C$6,$H$4*$C$6/O29)))</f>
        <v/>
      </c>
      <c r="R29">
        <f>IF(D29=1,0,IF(O29&lt;=0,0,IF($H$4&gt;=O29,$D$6,$H$4*$D$6/O29)))</f>
        <v/>
      </c>
      <c r="S29">
        <f>IF(E29=1,0,IF(O29&lt;=0,0,IF($H$4&gt;=O29,$E$6,$H$4*$E$6/O29)))</f>
        <v/>
      </c>
      <c r="T29">
        <f>IF(O29&lt;=0,$H$4,MAX(0,$H$4-O29))</f>
        <v/>
      </c>
      <c r="U29">
        <f>IF($H$5=1,P29,J29)</f>
        <v/>
      </c>
      <c r="V29">
        <f>IF($H$5=1,Q29,K29)</f>
        <v/>
      </c>
      <c r="W29">
        <f>IF($H$5=1,R29,L29)</f>
        <v/>
      </c>
      <c r="X29">
        <f>IF($H$5=1,S29,M29)</f>
        <v/>
      </c>
      <c r="Y29">
        <f>IF($H$5=1,T29,N29)</f>
        <v/>
      </c>
      <c r="Z29">
        <f>$H$3</f>
        <v/>
      </c>
      <c r="AA29">
        <f>IF(OR(B29=1,$B$8=2,$B$8=3),$B$4,0)</f>
        <v/>
      </c>
      <c r="AB29">
        <f>IF(OR(C29=1,$C$8=2,$C$8=3),$C$4,0)</f>
        <v/>
      </c>
      <c r="AC29">
        <f>IF(OR(D29=1,$D$8=2,$D$8=3),$D$4,0)</f>
        <v/>
      </c>
      <c r="AD29">
        <f>IF(OR(E29=1,$E$8=2,$E$8=3),$E$4,0)</f>
        <v/>
      </c>
      <c r="AE29">
        <f>1E+300</f>
        <v/>
      </c>
      <c r="AF29">
        <f>IF(OR(B29=1,$B$8=2),1E+300,MAX(0,$B$7-U29))</f>
        <v/>
      </c>
      <c r="AG29">
        <f>IF(OR(C29=1,$C$8=2),1E+300,MAX(0,$C$7-V29))</f>
        <v/>
      </c>
      <c r="AH29">
        <f>IF(OR(D29=1,$D$8=2),1E+300,MAX(0,$D$7-W29))</f>
        <v/>
      </c>
      <c r="AI29">
        <f>IF(OR(E29=1,$E$8=2),1E+300,MAX(0,$E$7-X29))</f>
        <v/>
      </c>
      <c r="AJ29">
        <f>IF(Z29&gt;0,1,0)</f>
        <v/>
      </c>
      <c r="AK29">
        <f>IF(AA29&gt;0,1,0)</f>
        <v/>
      </c>
      <c r="AL29">
        <f>IF(AB29&gt;0,1,0)</f>
        <v/>
      </c>
      <c r="AM29">
        <f>IF(AC29&gt;0,1,0)</f>
        <v/>
      </c>
      <c r="AN29">
        <f>IF(AD29&gt;0,1,0)</f>
        <v/>
      </c>
      <c r="AO29">
        <f>IF(OR(FALSE,Y29&lt;=0.000001,AP29&lt;=0),1,0)</f>
        <v/>
      </c>
      <c r="AP29">
        <f>Z29*AJ29+AA29*AK29+AB29*AL29+AC29*AM29+AD29*AN29</f>
        <v/>
      </c>
      <c r="AQ29">
        <f>IF(AO29=1,0,Y29/AP29)</f>
        <v/>
      </c>
      <c r="AR29">
        <f>IF(AND(AO29=0,AJ29=1,Z29*AQ29&gt;AE29+0.000001),1,0)</f>
        <v/>
      </c>
      <c r="AS29">
        <f>IF(AND(AO29=0,AK29=1,AA29*AQ29&gt;AF29+0.000001),1,0)</f>
        <v/>
      </c>
      <c r="AT29">
        <f>IF(AND(AO29=0,AL29=1,AB29*AQ29&gt;AG29+0.000001),1,0)</f>
        <v/>
      </c>
      <c r="AU29">
        <f>IF(AND(AO29=0,AM29=1,AC29*AQ29&gt;AH29+0.000001),1,0)</f>
        <v/>
      </c>
      <c r="AV29">
        <f>IF(AND(AO29=0,AN29=1,AD29*AQ29&gt;AI29+0.000001),1,0)</f>
        <v/>
      </c>
      <c r="AW29">
        <f>IF(AR29+AS29+AT29+AU29+AV29&gt;0,1,0)</f>
        <v/>
      </c>
      <c r="AX29">
        <f>IF(AO29=1,0,IF(AW29=1,AR29*AE29,AJ29*Z29*AQ29))</f>
        <v/>
      </c>
      <c r="AY29">
        <f>IF(AO29=1,0,IF(AW29=1,AS29*AF29,AK29*AA29*AQ29))</f>
        <v/>
      </c>
      <c r="AZ29">
        <f>IF(AO29=1,0,IF(AW29=1,AT29*AG29,AL29*AB29*AQ29))</f>
        <v/>
      </c>
      <c r="BA29">
        <f>IF(AO29=1,0,IF(AW29=1,AU29*AH29,AM29*AC29*AQ29))</f>
        <v/>
      </c>
      <c r="BB29">
        <f>IF(AO29=1,0,IF(AW29=1,AV29*AI29,AN29*AD29*AQ29))</f>
        <v/>
      </c>
      <c r="BC29">
        <f>IF(AO29=1,Y29,IF(AW29=1,Y29-(AR29*AE29+AS29*AF29+AT29*AG29+AU29*AH29+AV29*AI29),0))</f>
        <v/>
      </c>
      <c r="BD29">
        <f>IF(AND(AJ29=1,AR29=0),1,0)</f>
        <v/>
      </c>
      <c r="BE29">
        <f>IF(AND(AK29=1,AS29=0),1,0)</f>
        <v/>
      </c>
      <c r="BF29">
        <f>IF(AND(AL29=1,AT29=0),1,0)</f>
        <v/>
      </c>
      <c r="BG29">
        <f>IF(AND(AM29=1,AU29=0),1,0)</f>
        <v/>
      </c>
      <c r="BH29">
        <f>IF(AND(AN29=1,AV29=0),1,0)</f>
        <v/>
      </c>
      <c r="BI29">
        <f>IF(OR(OR(AO29=1,AW29=0),BC29&lt;=0.000001,BJ29&lt;=0),1,0)</f>
        <v/>
      </c>
      <c r="BJ29">
        <f>Z29*BD29+AA29*BE29+AB29*BF29+AC29*BG29+AD29*BH29</f>
        <v/>
      </c>
      <c r="BK29">
        <f>IF(BI29=1,0,BC29/BJ29)</f>
        <v/>
      </c>
      <c r="BL29">
        <f>IF(AND(BI29=0,BD29=1,Z29*BK29&gt;AE29+0.000001),1,0)</f>
        <v/>
      </c>
      <c r="BM29">
        <f>IF(AND(BI29=0,BE29=1,AA29*BK29&gt;AF29+0.000001),1,0)</f>
        <v/>
      </c>
      <c r="BN29">
        <f>IF(AND(BI29=0,BF29=1,AB29*BK29&gt;AG29+0.000001),1,0)</f>
        <v/>
      </c>
      <c r="BO29">
        <f>IF(AND(BI29=0,BG29=1,AC29*BK29&gt;AH29+0.000001),1,0)</f>
        <v/>
      </c>
      <c r="BP29">
        <f>IF(AND(BI29=0,BH29=1,AD29*BK29&gt;AI29+0.000001),1,0)</f>
        <v/>
      </c>
      <c r="BQ29">
        <f>IF(BL29+BM29+BN29+BO29+BP29&gt;0,1,0)</f>
        <v/>
      </c>
      <c r="BR29">
        <f>IF(BI29=1,0,IF(BQ29=1,BL29*AE29,BD29*Z29*BK29))</f>
        <v/>
      </c>
      <c r="BS29">
        <f>IF(BI29=1,0,IF(BQ29=1,BM29*AF29,BE29*AA29*BK29))</f>
        <v/>
      </c>
      <c r="BT29">
        <f>IF(BI29=1,0,IF(BQ29=1,BN29*AG29,BF29*AB29*BK29))</f>
        <v/>
      </c>
      <c r="BU29">
        <f>IF(BI29=1,0,IF(BQ29=1,BO29*AH29,BG29*AC29*BK29))</f>
        <v/>
      </c>
      <c r="BV29">
        <f>IF(BI29=1,0,IF(BQ29=1,BP29*AI29,BH29*AD29*BK29))</f>
        <v/>
      </c>
      <c r="BW29">
        <f>IF(BI29=1,BC29,IF(BQ29=1,BC29-(BL29*AE29+BM29*AF29+BN29*AG29+BO29*AH29+BP29*AI29),0))</f>
        <v/>
      </c>
      <c r="BX29">
        <f>IF(AND(BD29=1,BL29=0),1,0)</f>
        <v/>
      </c>
      <c r="BY29">
        <f>IF(AND(BE29=1,BM29=0),1,0)</f>
        <v/>
      </c>
      <c r="BZ29">
        <f>IF(AND(BF29=1,BN29=0),1,0)</f>
        <v/>
      </c>
      <c r="CA29">
        <f>IF(AND(BG29=1,BO29=0),1,0)</f>
        <v/>
      </c>
      <c r="CB29">
        <f>IF(AND(BH29=1,BP29=0),1,0)</f>
        <v/>
      </c>
      <c r="CC29">
        <f>IF(OR(OR(BI29=1,BQ29=0),BW29&lt;=0.000001,CD29&lt;=0),1,0)</f>
        <v/>
      </c>
      <c r="CD29">
        <f>Z29*BX29+AA29*BY29+AB29*BZ29+AC29*CA29+AD29*CB29</f>
        <v/>
      </c>
      <c r="CE29">
        <f>IF(CC29=1,0,BW29/CD29)</f>
        <v/>
      </c>
      <c r="CF29">
        <f>IF(AND(CC29=0,BX29=1,Z29*CE29&gt;AE29+0.000001),1,0)</f>
        <v/>
      </c>
      <c r="CG29">
        <f>IF(AND(CC29=0,BY29=1,AA29*CE29&gt;AF29+0.000001),1,0)</f>
        <v/>
      </c>
      <c r="CH29">
        <f>IF(AND(CC29=0,BZ29=1,AB29*CE29&gt;AG29+0.000001),1,0)</f>
        <v/>
      </c>
      <c r="CI29">
        <f>IF(AND(CC29=0,CA29=1,AC29*CE29&gt;AH29+0.000001),1,0)</f>
        <v/>
      </c>
      <c r="CJ29">
        <f>IF(AND(CC29=0,CB29=1,AD29*CE29&gt;AI29+0.000001),1,0)</f>
        <v/>
      </c>
      <c r="CK29">
        <f>IF(CF29+CG29+CH29+CI29+CJ29&gt;0,1,0)</f>
        <v/>
      </c>
      <c r="CL29">
        <f>IF(CC29=1,0,IF(CK29=1,CF29*AE29,BX29*Z29*CE29))</f>
        <v/>
      </c>
      <c r="CM29">
        <f>IF(CC29=1,0,IF(CK29=1,CG29*AF29,BY29*AA29*CE29))</f>
        <v/>
      </c>
      <c r="CN29">
        <f>IF(CC29=1,0,IF(CK29=1,CH29*AG29,BZ29*AB29*CE29))</f>
        <v/>
      </c>
      <c r="CO29">
        <f>IF(CC29=1,0,IF(CK29=1,CI29*AH29,CA29*AC29*CE29))</f>
        <v/>
      </c>
      <c r="CP29">
        <f>IF(CC29=1,0,IF(CK29=1,CJ29*AI29,CB29*AD29*CE29))</f>
        <v/>
      </c>
      <c r="CQ29">
        <f>IF(CC29=1,BW29,IF(CK29=1,BW29-(CF29*AE29+CG29*AF29+CH29*AG29+CI29*AH29+CJ29*AI29),0))</f>
        <v/>
      </c>
      <c r="CR29">
        <f>IF(AND(BX29=1,CF29=0),1,0)</f>
        <v/>
      </c>
      <c r="CS29">
        <f>IF(AND(BY29=1,CG29=0),1,0)</f>
        <v/>
      </c>
      <c r="CT29">
        <f>IF(AND(BZ29=1,CH29=0),1,0)</f>
        <v/>
      </c>
      <c r="CU29">
        <f>IF(AND(CA29=1,CI29=0),1,0)</f>
        <v/>
      </c>
      <c r="CV29">
        <f>IF(AND(CB29=1,CJ29=0),1,0)</f>
        <v/>
      </c>
      <c r="CW29">
        <f>IF(OR(OR(CC29=1,CK29=0),CQ29&lt;=0.000001,CX29&lt;=0),1,0)</f>
        <v/>
      </c>
      <c r="CX29">
        <f>Z29*CR29+AA29*CS29+AB29*CT29+AC29*CU29+AD29*CV29</f>
        <v/>
      </c>
      <c r="CY29">
        <f>IF(CW29=1,0,CQ29/CX29)</f>
        <v/>
      </c>
      <c r="CZ29">
        <f>IF(AND(CW29=0,CR29=1,Z29*CY29&gt;AE29+0.000001),1,0)</f>
        <v/>
      </c>
      <c r="DA29">
        <f>IF(AND(CW29=0,CS29=1,AA29*CY29&gt;AF29+0.000001),1,0)</f>
        <v/>
      </c>
      <c r="DB29">
        <f>IF(AND(CW29=0,CT29=1,AB29*CY29&gt;AG29+0.000001),1,0)</f>
        <v/>
      </c>
      <c r="DC29">
        <f>IF(AND(CW29=0,CU29=1,AC29*CY29&gt;AH29+0.000001),1,0)</f>
        <v/>
      </c>
      <c r="DD29">
        <f>IF(AND(CW29=0,CV29=1,AD29*CY29&gt;AI29+0.000001),1,0)</f>
        <v/>
      </c>
      <c r="DE29">
        <f>IF(CZ29+DA29+DB29+DC29+DD29&gt;0,1,0)</f>
        <v/>
      </c>
      <c r="DF29">
        <f>IF(CW29=1,0,IF(DE29=1,CZ29*AE29,CR29*Z29*CY29))</f>
        <v/>
      </c>
      <c r="DG29">
        <f>IF(CW29=1,0,IF(DE29=1,DA29*AF29,CS29*AA29*CY29))</f>
        <v/>
      </c>
      <c r="DH29">
        <f>IF(CW29=1,0,IF(DE29=1,DB29*AG29,CT29*AB29*CY29))</f>
        <v/>
      </c>
      <c r="DI29">
        <f>IF(CW29=1,0,IF(DE29=1,DC29*AH29,CU29*AC29*CY29))</f>
        <v/>
      </c>
      <c r="DJ29">
        <f>IF(CW29=1,0,IF(DE29=1,DD29*AI29,CV29*AD29*CY29))</f>
        <v/>
      </c>
      <c r="DK29">
        <f>IF(CW29=1,CQ29,IF(DE29=1,CQ29-(CZ29*AE29+DA29*AF29+DB29*AG29+DC29*AH29+DD29*AI29),0))</f>
        <v/>
      </c>
      <c r="DL29">
        <f>IF(AND(CR29=1,CZ29=0),1,0)</f>
        <v/>
      </c>
      <c r="DM29">
        <f>IF(AND(CS29=1,DA29=0),1,0)</f>
        <v/>
      </c>
      <c r="DN29">
        <f>IF(AND(CT29=1,DB29=0),1,0)</f>
        <v/>
      </c>
      <c r="DO29">
        <f>IF(AND(CU29=1,DC29=0),1,0)</f>
        <v/>
      </c>
      <c r="DP29">
        <f>IF(AND(CV29=1,DD29=0),1,0)</f>
        <v/>
      </c>
      <c r="DQ29">
        <f>IF(OR(OR(CW29=1,DE29=0),DK29&lt;=0.000001,DR29&lt;=0),1,0)</f>
        <v/>
      </c>
      <c r="DR29">
        <f>Z29*DL29+AA29*DM29+AB29*DN29+AC29*DO29+AD29*DP29</f>
        <v/>
      </c>
      <c r="DS29">
        <f>IF(DQ29=1,0,DK29/DR29)</f>
        <v/>
      </c>
      <c r="DT29">
        <f>IF(AND(DQ29=0,DL29=1,Z29*DS29&gt;AE29+0.000001),1,0)</f>
        <v/>
      </c>
      <c r="DU29">
        <f>IF(AND(DQ29=0,DM29=1,AA29*DS29&gt;AF29+0.000001),1,0)</f>
        <v/>
      </c>
      <c r="DV29">
        <f>IF(AND(DQ29=0,DN29=1,AB29*DS29&gt;AG29+0.000001),1,0)</f>
        <v/>
      </c>
      <c r="DW29">
        <f>IF(AND(DQ29=0,DO29=1,AC29*DS29&gt;AH29+0.000001),1,0)</f>
        <v/>
      </c>
      <c r="DX29">
        <f>IF(AND(DQ29=0,DP29=1,AD29*DS29&gt;AI29+0.000001),1,0)</f>
        <v/>
      </c>
      <c r="DY29">
        <f>IF(DT29+DU29+DV29+DW29+DX29&gt;0,1,0)</f>
        <v/>
      </c>
      <c r="DZ29">
        <f>IF(DQ29=1,0,IF(DY29=1,DT29*AE29,DL29*Z29*DS29))</f>
        <v/>
      </c>
      <c r="EA29">
        <f>IF(DQ29=1,0,IF(DY29=1,DU29*AF29,DM29*AA29*DS29))</f>
        <v/>
      </c>
      <c r="EB29">
        <f>IF(DQ29=1,0,IF(DY29=1,DV29*AG29,DN29*AB29*DS29))</f>
        <v/>
      </c>
      <c r="EC29">
        <f>IF(DQ29=1,0,IF(DY29=1,DW29*AH29,DO29*AC29*DS29))</f>
        <v/>
      </c>
      <c r="ED29">
        <f>IF(DQ29=1,0,IF(DY29=1,DX29*AI29,DP29*AD29*DS29))</f>
        <v/>
      </c>
      <c r="EE29">
        <f>IF(DQ29=1,DK29,IF(DY29=1,DK29-(DT29*AE29+DU29*AF29+DV29*AG29+DW29*AH29+DX29*AI29),0))</f>
        <v/>
      </c>
      <c r="EF29">
        <f>IF(AND(DL29=1,DT29=0),1,0)</f>
        <v/>
      </c>
      <c r="EG29">
        <f>IF(AND(DM29=1,DU29=0),1,0)</f>
        <v/>
      </c>
      <c r="EH29">
        <f>IF(AND(DN29=1,DV29=0),1,0)</f>
        <v/>
      </c>
      <c r="EI29">
        <f>IF(AND(DO29=1,DW29=0),1,0)</f>
        <v/>
      </c>
      <c r="EJ29">
        <f>IF(AND(DP29=1,DX29=0),1,0)</f>
        <v/>
      </c>
      <c r="EK29">
        <f>AX29+BR29+CL29+DF29+DZ29</f>
        <v/>
      </c>
      <c r="EL29">
        <f>U29+EP29</f>
        <v/>
      </c>
      <c r="EM29">
        <f>V29+EQ29</f>
        <v/>
      </c>
      <c r="EN29">
        <f>W29+ER29</f>
        <v/>
      </c>
      <c r="EO29">
        <f>X29+ES29</f>
        <v/>
      </c>
      <c r="EP29">
        <f>AY29+BS29+CM29+DG29+EA29</f>
        <v/>
      </c>
      <c r="EQ29">
        <f>AZ29+BT29+CN29+DH29+EB29</f>
        <v/>
      </c>
      <c r="ER29">
        <f>BA29+BU29+CO29+DI29+EC29</f>
        <v/>
      </c>
      <c r="ES29">
        <f>BB29+BV29+CP29+DJ29+ED29</f>
        <v/>
      </c>
      <c r="ET29">
        <f>IF(AND(OR($B$9=0,INDEX($EL$14:$EL$29,15)&lt;=EL29+0.000001),OR($C$9=0,INDEX($EM$14:$EM$29,14)&lt;=EM29+0.000001),OR($D$9=0,INDEX($EN$14:$EN$29,12)&lt;=EN29+0.000001),OR($E$9=0,INDEX($EO$14:$EO$29,8)&lt;=EO29+0.000001)),1,0)</f>
        <v/>
      </c>
      <c r="EU29">
        <f>IF(AND(OR($B$9=1,MOD(INT(A29/1),2)=0),OR($C$9=1,MOD(INT(A29/2),2)=0),OR($D$9=1,MOD(INT(A29/4),2)=0),OR($E$9=1,MOD(INT(A29/8),2)=0)),1,0)</f>
        <v/>
      </c>
      <c r="EV29">
        <f>IF(AND(ET29=1,EU29=1),(MOD(INT(A29/1),2)+MOD(INT(A29/2),2)+MOD(INT(A29/4),2)+MOD(INT(A29/8),2))*100+A29,"")</f>
        <v/>
      </c>
    </row>
    <row r="31">
      <c r="A31" s="14" t="inlineStr">
        <is>
          <t>Best-response iteration: state after each step (round, series)</t>
        </is>
      </c>
    </row>
    <row r="32">
      <c r="A32" s="8" t="inlineStr">
        <is>
          <t>Round</t>
        </is>
      </c>
      <c r="B32" s="8" t="inlineStr">
        <is>
          <t>Series 1</t>
        </is>
      </c>
      <c r="C32" s="8" t="inlineStr">
        <is>
          <t>Series 2</t>
        </is>
      </c>
      <c r="D32" s="8" t="inlineStr">
        <is>
          <t>Series 3</t>
        </is>
      </c>
      <c r="E32" s="8" t="inlineStr">
        <is>
          <t>Series 4</t>
        </is>
      </c>
      <c r="F32" s="8" t="inlineStr">
        <is>
          <t>Changed?</t>
        </is>
      </c>
    </row>
    <row r="33">
      <c r="A33" t="n">
        <v>1</v>
      </c>
      <c r="B33">
        <f>IF(AND($B$9=1,INDEX($EL$14:$EL$29,(0+IF(MOD(INT(0/1),2)=1,-1,1))+1)&gt;INDEX($EL$14:$EL$29,0+1)+0.000001),(0+IF(MOD(INT(0/1),2)=1,-1,1)),0)</f>
        <v/>
      </c>
      <c r="C33">
        <f>IF(AND($C$9=1,INDEX($EM$14:$EM$29,($B$33+IF(MOD(INT($B$33/2),2)=1,-2,2))+1)&gt;INDEX($EM$14:$EM$29,$B$33+1)+0.000001),($B$33+IF(MOD(INT($B$33/2),2)=1,-2,2)),$B$33)</f>
        <v/>
      </c>
      <c r="D33">
        <f>IF(AND($D$9=1,INDEX($EN$14:$EN$29,($C$33+IF(MOD(INT($C$33/4),2)=1,-4,4))+1)&gt;INDEX($EN$14:$EN$29,$C$33+1)+0.000001),($C$33+IF(MOD(INT($C$33/4),2)=1,-4,4)),$C$33)</f>
        <v/>
      </c>
      <c r="E33">
        <f>IF(AND($E$9=1,INDEX($EO$14:$EO$29,($D$33+IF(MOD(INT($D$33/8),2)=1,-8,8))+1)&gt;INDEX($EO$14:$EO$29,$D$33+1)+0.000001),($D$33+IF(MOD(INT($D$33/8),2)=1,-8,8)),$D$33)</f>
        <v/>
      </c>
      <c r="F33">
        <f>IF($E$33&lt;&gt;0,1,0)</f>
        <v/>
      </c>
    </row>
    <row r="34">
      <c r="A34" t="n">
        <v>2</v>
      </c>
      <c r="B34">
        <f>IF(AND($B$9=1,INDEX($EL$14:$EL$29,($E$33+IF(MOD(INT($E$33/1),2)=1,-1,1))+1)&gt;INDEX($EL$14:$EL$29,$E$33+1)+0.000001),($E$33+IF(MOD(INT($E$33/1),2)=1,-1,1)),$E$33)</f>
        <v/>
      </c>
      <c r="C34">
        <f>IF(AND($C$9=1,INDEX($EM$14:$EM$29,($B$34+IF(MOD(INT($B$34/2),2)=1,-2,2))+1)&gt;INDEX($EM$14:$EM$29,$B$34+1)+0.000001),($B$34+IF(MOD(INT($B$34/2),2)=1,-2,2)),$B$34)</f>
        <v/>
      </c>
      <c r="D34">
        <f>IF(AND($D$9=1,INDEX($EN$14:$EN$29,($C$34+IF(MOD(INT($C$34/4),2)=1,-4,4))+1)&gt;INDEX($EN$14:$EN$29,$C$34+1)+0.000001),($C$34+IF(MOD(INT($C$34/4),2)=1,-4,4)),$C$34)</f>
        <v/>
      </c>
      <c r="E34">
        <f>IF(AND($E$9=1,INDEX($EO$14:$EO$29,($D$34+IF(MOD(INT($D$34/8),2)=1,-8,8))+1)&gt;INDEX($EO$14:$EO$29,$D$34+1)+0.000001),($D$34+IF(MOD(INT($D$34/8),2)=1,-8,8)),$D$34)</f>
        <v/>
      </c>
      <c r="F34">
        <f>IF($E$34&lt;&gt;$E$33,1,0)</f>
        <v/>
      </c>
    </row>
    <row r="35">
      <c r="A35" t="n">
        <v>3</v>
      </c>
      <c r="B35">
        <f>IF(AND($B$9=1,INDEX($EL$14:$EL$29,($E$34+IF(MOD(INT($E$34/1),2)=1,-1,1))+1)&gt;INDEX($EL$14:$EL$29,$E$34+1)+0.000001),($E$34+IF(MOD(INT($E$34/1),2)=1,-1,1)),$E$34)</f>
        <v/>
      </c>
      <c r="C35">
        <f>IF(AND($C$9=1,INDEX($EM$14:$EM$29,($B$35+IF(MOD(INT($B$35/2),2)=1,-2,2))+1)&gt;INDEX($EM$14:$EM$29,$B$35+1)+0.000001),($B$35+IF(MOD(INT($B$35/2),2)=1,-2,2)),$B$35)</f>
        <v/>
      </c>
      <c r="D35">
        <f>IF(AND($D$9=1,INDEX($EN$14:$EN$29,($C$35+IF(MOD(INT($C$35/4),2)=1,-4,4))+1)&gt;INDEX($EN$14:$EN$29,$C$35+1)+0.000001),($C$35+IF(MOD(INT($C$35/4),2)=1,-4,4)),$C$35)</f>
        <v/>
      </c>
      <c r="E35">
        <f>IF(AND($E$9=1,INDEX($EO$14:$EO$29,($D$35+IF(MOD(INT($D$35/8),2)=1,-8,8))+1)&gt;INDEX($EO$14:$EO$29,$D$35+1)+0.000001),($D$35+IF(MOD(INT($D$35/8),2)=1,-8,8)),$D$35)</f>
        <v/>
      </c>
      <c r="F35">
        <f>IF($E$35&lt;&gt;$E$34,1,0)</f>
        <v/>
      </c>
    </row>
    <row r="36">
      <c r="A36" t="n">
        <v>4</v>
      </c>
      <c r="B36">
        <f>IF(AND($B$9=1,INDEX($EL$14:$EL$29,($E$35+IF(MOD(INT($E$35/1),2)=1,-1,1))+1)&gt;INDEX($EL$14:$EL$29,$E$35+1)+0.000001),($E$35+IF(MOD(INT($E$35/1),2)=1,-1,1)),$E$35)</f>
        <v/>
      </c>
      <c r="C36">
        <f>IF(AND($C$9=1,INDEX($EM$14:$EM$29,($B$36+IF(MOD(INT($B$36/2),2)=1,-2,2))+1)&gt;INDEX($EM$14:$EM$29,$B$36+1)+0.000001),($B$36+IF(MOD(INT($B$36/2),2)=1,-2,2)),$B$36)</f>
        <v/>
      </c>
      <c r="D36">
        <f>IF(AND($D$9=1,INDEX($EN$14:$EN$29,($C$36+IF(MOD(INT($C$36/4),2)=1,-4,4))+1)&gt;INDEX($EN$14:$EN$29,$C$36+1)+0.000001),($C$36+IF(MOD(INT($C$36/4),2)=1,-4,4)),$C$36)</f>
        <v/>
      </c>
      <c r="E36">
        <f>IF(AND($E$9=1,INDEX($EO$14:$EO$29,($D$36+IF(MOD(INT($D$36/8),2)=1,-8,8))+1)&gt;INDEX($EO$14:$EO$29,$D$36+1)+0.000001),($D$36+IF(MOD(INT($D$36/8),2)=1,-8,8)),$D$36)</f>
        <v/>
      </c>
      <c r="F36">
        <f>IF($E$36&lt;&gt;$E$35,1,0)</f>
        <v/>
      </c>
    </row>
    <row r="37">
      <c r="A37" t="n">
        <v>5</v>
      </c>
      <c r="B37">
        <f>IF(AND($B$9=1,INDEX($EL$14:$EL$29,($E$36+IF(MOD(INT($E$36/1),2)=1,-1,1))+1)&gt;INDEX($EL$14:$EL$29,$E$36+1)+0.000001),($E$36+IF(MOD(INT($E$36/1),2)=1,-1,1)),$E$36)</f>
        <v/>
      </c>
      <c r="C37">
        <f>IF(AND($C$9=1,INDEX($EM$14:$EM$29,($B$37+IF(MOD(INT($B$37/2),2)=1,-2,2))+1)&gt;INDEX($EM$14:$EM$29,$B$37+1)+0.000001),($B$37+IF(MOD(INT($B$37/2),2)=1,-2,2)),$B$37)</f>
        <v/>
      </c>
      <c r="D37">
        <f>IF(AND($D$9=1,INDEX($EN$14:$EN$29,($C$37+IF(MOD(INT($C$37/4),2)=1,-4,4))+1)&gt;INDEX($EN$14:$EN$29,$C$37+1)+0.000001),($C$37+IF(MOD(INT($C$37/4),2)=1,-4,4)),$C$37)</f>
        <v/>
      </c>
      <c r="E37">
        <f>IF(AND($E$9=1,INDEX($EO$14:$EO$29,($D$37+IF(MOD(INT($D$37/8),2)=1,-8,8))+1)&gt;INDEX($EO$14:$EO$29,$D$37+1)+0.000001),($D$37+IF(MOD(INT($D$37/8),2)=1,-8,8)),$D$37)</f>
        <v/>
      </c>
      <c r="F37">
        <f>IF($E$37&lt;&gt;$E$36,1,0)</f>
        <v/>
      </c>
    </row>
    <row r="38">
      <c r="A38" t="n">
        <v>6</v>
      </c>
      <c r="B38">
        <f>IF(AND($B$9=1,INDEX($EL$14:$EL$29,($E$37+IF(MOD(INT($E$37/1),2)=1,-1,1))+1)&gt;INDEX($EL$14:$EL$29,$E$37+1)+0.000001),($E$37+IF(MOD(INT($E$37/1),2)=1,-1,1)),$E$37)</f>
        <v/>
      </c>
      <c r="C38">
        <f>IF(AND($C$9=1,INDEX($EM$14:$EM$29,($B$38+IF(MOD(INT($B$38/2),2)=1,-2,2))+1)&gt;INDEX($EM$14:$EM$29,$B$38+1)+0.000001),($B$38+IF(MOD(INT($B$38/2),2)=1,-2,2)),$B$38)</f>
        <v/>
      </c>
      <c r="D38">
        <f>IF(AND($D$9=1,INDEX($EN$14:$EN$29,($C$38+IF(MOD(INT($C$38/4),2)=1,-4,4))+1)&gt;INDEX($EN$14:$EN$29,$C$38+1)+0.000001),($C$38+IF(MOD(INT($C$38/4),2)=1,-4,4)),$C$38)</f>
        <v/>
      </c>
      <c r="E38">
        <f>IF(AND($E$9=1,INDEX($EO$14:$EO$29,($D$38+IF(MOD(INT($D$38/8),2)=1,-8,8))+1)&gt;INDEX($EO$14:$EO$29,$D$38+1)+0.000001),($D$38+IF(MOD(INT($D$38/8),2)=1,-8,8)),$D$38)</f>
        <v/>
      </c>
      <c r="F38">
        <f>IF($E$38&lt;&gt;$E$37,1,0)</f>
        <v/>
      </c>
    </row>
    <row r="39">
      <c r="A39" t="n">
        <v>7</v>
      </c>
      <c r="B39">
        <f>IF(AND($B$9=1,INDEX($EL$14:$EL$29,($E$38+IF(MOD(INT($E$38/1),2)=1,-1,1))+1)&gt;INDEX($EL$14:$EL$29,$E$38+1)+0.000001),($E$38+IF(MOD(INT($E$38/1),2)=1,-1,1)),$E$38)</f>
        <v/>
      </c>
      <c r="C39">
        <f>IF(AND($C$9=1,INDEX($EM$14:$EM$29,($B$39+IF(MOD(INT($B$39/2),2)=1,-2,2))+1)&gt;INDEX($EM$14:$EM$29,$B$39+1)+0.000001),($B$39+IF(MOD(INT($B$39/2),2)=1,-2,2)),$B$39)</f>
        <v/>
      </c>
      <c r="D39">
        <f>IF(AND($D$9=1,INDEX($EN$14:$EN$29,($C$39+IF(MOD(INT($C$39/4),2)=1,-4,4))+1)&gt;INDEX($EN$14:$EN$29,$C$39+1)+0.000001),($C$39+IF(MOD(INT($C$39/4),2)=1,-4,4)),$C$39)</f>
        <v/>
      </c>
      <c r="E39">
        <f>IF(AND($E$9=1,INDEX($EO$14:$EO$29,($D$39+IF(MOD(INT($D$39/8),2)=1,-8,8))+1)&gt;INDEX($EO$14:$EO$29,$D$39+1)+0.000001),($D$39+IF(MOD(INT($D$39/8),2)=1,-8,8)),$D$39)</f>
        <v/>
      </c>
      <c r="F39">
        <f>IF($E$39&lt;&gt;$E$38,1,0)</f>
        <v/>
      </c>
    </row>
    <row r="40">
      <c r="A40" t="n">
        <v>8</v>
      </c>
      <c r="B40">
        <f>IF(AND($B$9=1,INDEX($EL$14:$EL$29,($E$39+IF(MOD(INT($E$39/1),2)=1,-1,1))+1)&gt;INDEX($EL$14:$EL$29,$E$39+1)+0.000001),($E$39+IF(MOD(INT($E$39/1),2)=1,-1,1)),$E$39)</f>
        <v/>
      </c>
      <c r="C40">
        <f>IF(AND($C$9=1,INDEX($EM$14:$EM$29,($B$40+IF(MOD(INT($B$40/2),2)=1,-2,2))+1)&gt;INDEX($EM$14:$EM$29,$B$40+1)+0.000001),($B$40+IF(MOD(INT($B$40/2),2)=1,-2,2)),$B$40)</f>
        <v/>
      </c>
      <c r="D40">
        <f>IF(AND($D$9=1,INDEX($EN$14:$EN$29,($C$40+IF(MOD(INT($C$40/4),2)=1,-4,4))+1)&gt;INDEX($EN$14:$EN$29,$C$40+1)+0.000001),($C$40+IF(MOD(INT($C$40/4),2)=1,-4,4)),$C$40)</f>
        <v/>
      </c>
      <c r="E40">
        <f>IF(AND($E$9=1,INDEX($EO$14:$EO$29,($D$40+IF(MOD(INT($D$40/8),2)=1,-8,8))+1)&gt;INDEX($EO$14:$EO$29,$D$40+1)+0.000001),($D$40+IF(MOD(INT($D$40/8),2)=1,-8,8)),$D$40)</f>
        <v/>
      </c>
      <c r="F40">
        <f>IF($E$40&lt;&gt;$E$39,1,0)</f>
        <v/>
      </c>
    </row>
    <row r="41">
      <c r="A41" t="n">
        <v>9</v>
      </c>
      <c r="B41">
        <f>IF(AND($B$9=1,INDEX($EL$14:$EL$29,($E$40+IF(MOD(INT($E$40/1),2)=1,-1,1))+1)&gt;INDEX($EL$14:$EL$29,$E$40+1)+0.000001),($E$40+IF(MOD(INT($E$40/1),2)=1,-1,1)),$E$40)</f>
        <v/>
      </c>
      <c r="C41">
        <f>IF(AND($C$9=1,INDEX($EM$14:$EM$29,($B$41+IF(MOD(INT($B$41/2),2)=1,-2,2))+1)&gt;INDEX($EM$14:$EM$29,$B$41+1)+0.000001),($B$41+IF(MOD(INT($B$41/2),2)=1,-2,2)),$B$41)</f>
        <v/>
      </c>
      <c r="D41">
        <f>IF(AND($D$9=1,INDEX($EN$14:$EN$29,($C$41+IF(MOD(INT($C$41/4),2)=1,-4,4))+1)&gt;INDEX($EN$14:$EN$29,$C$41+1)+0.000001),($C$41+IF(MOD(INT($C$41/4),2)=1,-4,4)),$C$41)</f>
        <v/>
      </c>
      <c r="E41">
        <f>IF(AND($E$9=1,INDEX($EO$14:$EO$29,($D$41+IF(MOD(INT($D$41/8),2)=1,-8,8))+1)&gt;INDEX($EO$14:$EO$29,$D$41+1)+0.000001),($D$41+IF(MOD(INT($D$41/8),2)=1,-8,8)),$D$41)</f>
        <v/>
      </c>
      <c r="F41">
        <f>IF($E$41&lt;&gt;$E$40,1,0)</f>
        <v/>
      </c>
    </row>
    <row r="42">
      <c r="A42" t="n">
        <v>10</v>
      </c>
      <c r="B42">
        <f>IF(AND($B$9=1,INDEX($EL$14:$EL$29,($E$41+IF(MOD(INT($E$41/1),2)=1,-1,1))+1)&gt;INDEX($EL$14:$EL$29,$E$41+1)+0.000001),($E$41+IF(MOD(INT($E$41/1),2)=1,-1,1)),$E$41)</f>
        <v/>
      </c>
      <c r="C42">
        <f>IF(AND($C$9=1,INDEX($EM$14:$EM$29,($B$42+IF(MOD(INT($B$42/2),2)=1,-2,2))+1)&gt;INDEX($EM$14:$EM$29,$B$42+1)+0.000001),($B$42+IF(MOD(INT($B$42/2),2)=1,-2,2)),$B$42)</f>
        <v/>
      </c>
      <c r="D42">
        <f>IF(AND($D$9=1,INDEX($EN$14:$EN$29,($C$42+IF(MOD(INT($C$42/4),2)=1,-4,4))+1)&gt;INDEX($EN$14:$EN$29,$C$42+1)+0.000001),($C$42+IF(MOD(INT($C$42/4),2)=1,-4,4)),$C$42)</f>
        <v/>
      </c>
      <c r="E42">
        <f>IF(AND($E$9=1,INDEX($EO$14:$EO$29,($D$42+IF(MOD(INT($D$42/8),2)=1,-8,8))+1)&gt;INDEX($EO$14:$EO$29,$D$42+1)+0.000001),($D$42+IF(MOD(INT($D$42/8),2)=1,-8,8)),$D$42)</f>
        <v/>
      </c>
      <c r="F42">
        <f>IF($E$42&lt;&gt;$E$41,1,0)</f>
        <v/>
      </c>
    </row>
    <row r="43">
      <c r="A43" t="n">
        <v>11</v>
      </c>
      <c r="B43">
        <f>IF(AND($B$9=1,INDEX($EL$14:$EL$29,($E$42+IF(MOD(INT($E$42/1),2)=1,-1,1))+1)&gt;INDEX($EL$14:$EL$29,$E$42+1)+0.000001),($E$42+IF(MOD(INT($E$42/1),2)=1,-1,1)),$E$42)</f>
        <v/>
      </c>
      <c r="C43">
        <f>IF(AND($C$9=1,INDEX($EM$14:$EM$29,($B$43+IF(MOD(INT($B$43/2),2)=1,-2,2))+1)&gt;INDEX($EM$14:$EM$29,$B$43+1)+0.000001),($B$43+IF(MOD(INT($B$43/2),2)=1,-2,2)),$B$43)</f>
        <v/>
      </c>
      <c r="D43">
        <f>IF(AND($D$9=1,INDEX($EN$14:$EN$29,($C$43+IF(MOD(INT($C$43/4),2)=1,-4,4))+1)&gt;INDEX($EN$14:$EN$29,$C$43+1)+0.000001),($C$43+IF(MOD(INT($C$43/4),2)=1,-4,4)),$C$43)</f>
        <v/>
      </c>
      <c r="E43">
        <f>IF(AND($E$9=1,INDEX($EO$14:$EO$29,($D$43+IF(MOD(INT($D$43/8),2)=1,-8,8))+1)&gt;INDEX($EO$14:$EO$29,$D$43+1)+0.000001),($D$43+IF(MOD(INT($D$43/8),2)=1,-8,8)),$D$43)</f>
        <v/>
      </c>
      <c r="F43">
        <f>IF($E$43&lt;&gt;$E$42,1,0)</f>
        <v/>
      </c>
    </row>
    <row r="44">
      <c r="A44" t="n">
        <v>12</v>
      </c>
      <c r="B44">
        <f>IF(AND($B$9=1,INDEX($EL$14:$EL$29,($E$43+IF(MOD(INT($E$43/1),2)=1,-1,1))+1)&gt;INDEX($EL$14:$EL$29,$E$43+1)+0.000001),($E$43+IF(MOD(INT($E$43/1),2)=1,-1,1)),$E$43)</f>
        <v/>
      </c>
      <c r="C44">
        <f>IF(AND($C$9=1,INDEX($EM$14:$EM$29,($B$44+IF(MOD(INT($B$44/2),2)=1,-2,2))+1)&gt;INDEX($EM$14:$EM$29,$B$44+1)+0.000001),($B$44+IF(MOD(INT($B$44/2),2)=1,-2,2)),$B$44)</f>
        <v/>
      </c>
      <c r="D44">
        <f>IF(AND($D$9=1,INDEX($EN$14:$EN$29,($C$44+IF(MOD(INT($C$44/4),2)=1,-4,4))+1)&gt;INDEX($EN$14:$EN$29,$C$44+1)+0.000001),($C$44+IF(MOD(INT($C$44/4),2)=1,-4,4)),$C$44)</f>
        <v/>
      </c>
      <c r="E44">
        <f>IF(AND($E$9=1,INDEX($EO$14:$EO$29,($D$44+IF(MOD(INT($D$44/8),2)=1,-8,8))+1)&gt;INDEX($EO$14:$EO$29,$D$44+1)+0.000001),($D$44+IF(MOD(INT($D$44/8),2)=1,-8,8)),$D$44)</f>
        <v/>
      </c>
      <c r="F44">
        <f>IF($E$44&lt;&gt;$E$43,1,0)</f>
        <v/>
      </c>
    </row>
    <row r="45">
      <c r="A45" t="n">
        <v>13</v>
      </c>
      <c r="B45">
        <f>IF(AND($B$9=1,INDEX($EL$14:$EL$29,($E$44+IF(MOD(INT($E$44/1),2)=1,-1,1))+1)&gt;INDEX($EL$14:$EL$29,$E$44+1)+0.000001),($E$44+IF(MOD(INT($E$44/1),2)=1,-1,1)),$E$44)</f>
        <v/>
      </c>
      <c r="C45">
        <f>IF(AND($C$9=1,INDEX($EM$14:$EM$29,($B$45+IF(MOD(INT($B$45/2),2)=1,-2,2))+1)&gt;INDEX($EM$14:$EM$29,$B$45+1)+0.000001),($B$45+IF(MOD(INT($B$45/2),2)=1,-2,2)),$B$45)</f>
        <v/>
      </c>
      <c r="D45">
        <f>IF(AND($D$9=1,INDEX($EN$14:$EN$29,($C$45+IF(MOD(INT($C$45/4),2)=1,-4,4))+1)&gt;INDEX($EN$14:$EN$29,$C$45+1)+0.000001),($C$45+IF(MOD(INT($C$45/4),2)=1,-4,4)),$C$45)</f>
        <v/>
      </c>
      <c r="E45">
        <f>IF(AND($E$9=1,INDEX($EO$14:$EO$29,($D$45+IF(MOD(INT($D$45/8),2)=1,-8,8))+1)&gt;INDEX($EO$14:$EO$29,$D$45+1)+0.000001),($D$45+IF(MOD(INT($D$45/8),2)=1,-8,8)),$D$45)</f>
        <v/>
      </c>
      <c r="F45">
        <f>IF($E$45&lt;&gt;$E$44,1,0)</f>
        <v/>
      </c>
    </row>
    <row r="46">
      <c r="A46" t="n">
        <v>14</v>
      </c>
      <c r="B46">
        <f>IF(AND($B$9=1,INDEX($EL$14:$EL$29,($E$45+IF(MOD(INT($E$45/1),2)=1,-1,1))+1)&gt;INDEX($EL$14:$EL$29,$E$45+1)+0.000001),($E$45+IF(MOD(INT($E$45/1),2)=1,-1,1)),$E$45)</f>
        <v/>
      </c>
      <c r="C46">
        <f>IF(AND($C$9=1,INDEX($EM$14:$EM$29,($B$46+IF(MOD(INT($B$46/2),2)=1,-2,2))+1)&gt;INDEX($EM$14:$EM$29,$B$46+1)+0.000001),($B$46+IF(MOD(INT($B$46/2),2)=1,-2,2)),$B$46)</f>
        <v/>
      </c>
      <c r="D46">
        <f>IF(AND($D$9=1,INDEX($EN$14:$EN$29,($C$46+IF(MOD(INT($C$46/4),2)=1,-4,4))+1)&gt;INDEX($EN$14:$EN$29,$C$46+1)+0.000001),($C$46+IF(MOD(INT($C$46/4),2)=1,-4,4)),$C$46)</f>
        <v/>
      </c>
      <c r="E46">
        <f>IF(AND($E$9=1,INDEX($EO$14:$EO$29,($D$46+IF(MOD(INT($D$46/8),2)=1,-8,8))+1)&gt;INDEX($EO$14:$EO$29,$D$46+1)+0.000001),($D$46+IF(MOD(INT($D$46/8),2)=1,-8,8)),$D$46)</f>
        <v/>
      </c>
      <c r="F46">
        <f>IF($E$46&lt;&gt;$E$45,1,0)</f>
        <v/>
      </c>
    </row>
    <row r="47">
      <c r="A47" t="n">
        <v>15</v>
      </c>
      <c r="B47">
        <f>IF(AND($B$9=1,INDEX($EL$14:$EL$29,($E$46+IF(MOD(INT($E$46/1),2)=1,-1,1))+1)&gt;INDEX($EL$14:$EL$29,$E$46+1)+0.000001),($E$46+IF(MOD(INT($E$46/1),2)=1,-1,1)),$E$46)</f>
        <v/>
      </c>
      <c r="C47">
        <f>IF(AND($C$9=1,INDEX($EM$14:$EM$29,($B$47+IF(MOD(INT($B$47/2),2)=1,-2,2))+1)&gt;INDEX($EM$14:$EM$29,$B$47+1)+0.000001),($B$47+IF(MOD(INT($B$47/2),2)=1,-2,2)),$B$47)</f>
        <v/>
      </c>
      <c r="D47">
        <f>IF(AND($D$9=1,INDEX($EN$14:$EN$29,($C$47+IF(MOD(INT($C$47/4),2)=1,-4,4))+1)&gt;INDEX($EN$14:$EN$29,$C$47+1)+0.000001),($C$47+IF(MOD(INT($C$47/4),2)=1,-4,4)),$C$47)</f>
        <v/>
      </c>
      <c r="E47">
        <f>IF(AND($E$9=1,INDEX($EO$14:$EO$29,($D$47+IF(MOD(INT($D$47/8),2)=1,-8,8))+1)&gt;INDEX($EO$14:$EO$29,$D$47+1)+0.000001),($D$47+IF(MOD(INT($D$47/8),2)=1,-8,8)),$D$47)</f>
        <v/>
      </c>
      <c r="F47">
        <f>IF($E$47&lt;&gt;$E$46,1,0)</f>
        <v/>
      </c>
    </row>
    <row r="48">
      <c r="A48" t="n">
        <v>16</v>
      </c>
      <c r="B48">
        <f>IF(AND($B$9=1,INDEX($EL$14:$EL$29,($E$47+IF(MOD(INT($E$47/1),2)=1,-1,1))+1)&gt;INDEX($EL$14:$EL$29,$E$47+1)+0.000001),($E$47+IF(MOD(INT($E$47/1),2)=1,-1,1)),$E$47)</f>
        <v/>
      </c>
      <c r="C48">
        <f>IF(AND($C$9=1,INDEX($EM$14:$EM$29,($B$48+IF(MOD(INT($B$48/2),2)=1,-2,2))+1)&gt;INDEX($EM$14:$EM$29,$B$48+1)+0.000001),($B$48+IF(MOD(INT($B$48/2),2)=1,-2,2)),$B$48)</f>
        <v/>
      </c>
      <c r="D48">
        <f>IF(AND($D$9=1,INDEX($EN$14:$EN$29,($C$48+IF(MOD(INT($C$48/4),2)=1,-4,4))+1)&gt;INDEX($EN$14:$EN$29,$C$48+1)+0.000001),($C$48+IF(MOD(INT($C$48/4),2)=1,-4,4)),$C$48)</f>
        <v/>
      </c>
      <c r="E48">
        <f>IF(AND($E$9=1,INDEX($EO$14:$EO$29,($D$48+IF(MOD(INT($D$48/8),2)=1,-8,8))+1)&gt;INDEX($EO$14:$EO$29,$D$48+1)+0.000001),($D$48+IF(MOD(INT($D$48/8),2)=1,-8,8)),$D$48)</f>
        <v/>
      </c>
      <c r="F48">
        <f>IF($E$48&lt;&gt;$E$47,1,0)</f>
        <v/>
      </c>
    </row>
    <row r="50">
      <c r="A50" t="inlineStr">
        <is>
          <t>Converged?</t>
        </is>
      </c>
      <c r="B50">
        <f>IF(COUNTIF($F$33:$F$48,0)&gt;0,1,0)</f>
        <v/>
      </c>
    </row>
    <row r="51">
      <c r="A51" t="inlineStr">
        <is>
          <t>Fallback (first stable, fewest conversions)</t>
        </is>
      </c>
      <c r="B51">
        <f>IF(COUNT($EV$14:$EV$29)&gt;0,MOD(MIN($EV$14:$EV$29),100),-1)</f>
        <v/>
      </c>
    </row>
    <row r="52">
      <c r="A52" t="inlineStr">
        <is>
          <t>Chosen combination</t>
        </is>
      </c>
      <c r="B52">
        <f>IF(B50=1,$E$48,IF(B51&gt;=0,B51,$E$48))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1" t="inlineStr">
        <is>
          <t>Free template by Adlega</t>
        </is>
      </c>
    </row>
    <row r="2">
      <c r="A2" s="22" t="inlineStr">
        <is>
          <t>Live calculator: https://adlega.com/blog/tools/liquidation-preference/</t>
        </is>
      </c>
    </row>
    <row r="3">
      <c r="A3" s="22" t="inlineStr">
        <is>
          <t>Version: October 2026</t>
        </is>
      </c>
    </row>
    <row r="4">
      <c r="A4" s="22" t="inlineStr"/>
    </row>
    <row r="5">
      <c r="A5" s="22" t="inlineStr">
        <is>
          <t>This template is a planning aid, not tax, legal or investment advice. Check the numbers with your own advisers before you act on them.</t>
        </is>
      </c>
    </row>
    <row r="6">
      <c r="A6" s="22" t="inlineStr">
        <is>
          <t>Blue cells on a light yellow background are inputs. Every other number is a live Excel formula that mirrors the web calculator.</t>
        </is>
      </c>
    </row>
    <row r="7">
      <c r="A7" s="22" t="inlineStr"/>
    </row>
    <row r="8">
      <c r="A8" s="22" t="inlineStr">
        <is>
          <t>Mechanics follow the NVCA model documents (Model Certificate of Incorporation, Oct 2025, s.2.1-2.2): non-participating preferred takes the greater of its preference or what it would get as converted; participating takes its preference and then shares the rest with common; capped participating stops at the cap or converts if that pays more.</t>
        </is>
      </c>
    </row>
    <row r="9">
      <c r="A9" s="22" t="inlineStr">
        <is>
          <t>Standard seniority pays the newest round first; pari passu shares a shortfall in proportion to the full preference amounts.</t>
        </is>
      </c>
    </row>
    <row r="10">
      <c r="A10" s="22" t="inlineStr">
        <is>
          <t>The Engine sheet works out every conversion combination and picks the stable one by the same best-response search the web calculator uses (start from nobody converting).</t>
        </is>
      </c>
    </row>
    <row r="11">
      <c r="A11" s="22" t="inlineStr">
        <is>
          <t>Not included: the breakpoint search and exit-value sweep chart from the web page.</t>
        </is>
      </c>
    </row>
    <row r="12">
      <c r="A12" s="22" t="inlineStr"/>
    </row>
    <row r="13">
      <c r="A13" s="22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Liquidation Preference (Exit Waterfall) Calculator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