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0.0%"/>
    <numFmt numFmtId="166" formatCode="0.0&quot; mo&quot;"/>
    <numFmt numFmtId="167" formatCode="+0.0&quot; months&quot;;-0.0&quot; months&quot;;0.0&quot; months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165" fontId="4" fillId="3" borderId="0" pivotButton="0" quotePrefix="0" xfId="0"/>
    <xf numFmtId="9" fontId="4" fillId="3" borderId="0" pivotButton="0" quotePrefix="0" xfId="0"/>
    <xf numFmtId="3" fontId="4" fillId="3" borderId="0" pivotButton="0" quotePrefix="0" xfId="0"/>
    <xf numFmtId="3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9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3" fillId="0" borderId="0" pivotButton="0" quotePrefix="0" xfId="0"/>
    <xf numFmtId="167" fontId="3" fillId="0" borderId="0" applyAlignment="1" pivotButton="0" quotePrefix="0" xfId="0">
      <alignment horizontal="right"/>
    </xf>
    <xf numFmtId="0" fontId="3" fillId="4" borderId="0" applyAlignment="1" pivotButton="0" quotePrefix="0" xfId="0">
      <alignment vertical="bottom" wrapText="1"/>
    </xf>
    <xf numFmtId="164" fontId="0" fillId="0" borderId="0" pivotButton="0" quotePrefix="0" xfId="0"/>
    <xf numFmtId="166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Scenario Planning Calculator (base case vs what-if)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Base case</t>
        </is>
      </c>
      <c r="B4" s="4" t="n"/>
      <c r="C4" s="4" t="n"/>
    </row>
    <row r="5">
      <c r="A5" t="inlineStr">
        <is>
          <t>Cash in the bank</t>
        </is>
      </c>
      <c r="B5" s="5" t="n">
        <v>600000</v>
      </c>
    </row>
    <row r="6">
      <c r="A6" t="inlineStr">
        <is>
          <t>Current MRR</t>
        </is>
      </c>
      <c r="B6" s="5" t="n">
        <v>50000</v>
      </c>
    </row>
    <row r="7">
      <c r="A7" t="inlineStr">
        <is>
          <t>Monthly MRR growth</t>
        </is>
      </c>
      <c r="B7" s="6" t="n">
        <v>0.08</v>
      </c>
    </row>
    <row r="8">
      <c r="A8" t="inlineStr">
        <is>
          <t>Monthly churn</t>
        </is>
      </c>
      <c r="B8" s="6" t="n">
        <v>0.02</v>
      </c>
    </row>
    <row r="9">
      <c r="A9" t="inlineStr">
        <is>
          <t>Gross margin</t>
        </is>
      </c>
      <c r="B9" s="7" t="n">
        <v>0.8</v>
      </c>
    </row>
    <row r="10">
      <c r="A10" t="inlineStr">
        <is>
          <t>Non-payroll costs per month</t>
        </is>
      </c>
      <c r="B10" s="5" t="n">
        <v>30000</v>
      </c>
    </row>
    <row r="11">
      <c r="A11" t="inlineStr">
        <is>
          <t>Headcount</t>
        </is>
      </c>
      <c r="B11" s="8" t="n">
        <v>8</v>
      </c>
    </row>
    <row r="12">
      <c r="A12" t="inlineStr">
        <is>
          <t>Fully loaded cost per head per month</t>
        </is>
      </c>
      <c r="B12" s="5" t="n">
        <v>11000</v>
      </c>
    </row>
    <row r="14">
      <c r="A14" s="3" t="inlineStr">
        <is>
          <t>What-if levers (added to the base case)</t>
        </is>
      </c>
      <c r="B14" s="4" t="n"/>
      <c r="C14" s="4" t="n"/>
    </row>
    <row r="15">
      <c r="A15" t="inlineStr">
        <is>
          <t>Change in headcount</t>
        </is>
      </c>
      <c r="B15" s="8" t="n">
        <v>2</v>
      </c>
    </row>
    <row r="16">
      <c r="A16" t="inlineStr">
        <is>
          <t>Change in growth (percentage points)</t>
        </is>
      </c>
      <c r="B16" s="6" t="n">
        <v>0</v>
      </c>
    </row>
    <row r="17">
      <c r="A17" t="inlineStr">
        <is>
          <t>Change in churn (percentage points)</t>
        </is>
      </c>
      <c r="B17" s="6" t="n">
        <v>0</v>
      </c>
    </row>
    <row r="18">
      <c r="A18" t="inlineStr">
        <is>
          <t>Price change (applied to current MRR)</t>
        </is>
      </c>
      <c r="B18" s="7" t="n">
        <v>0</v>
      </c>
    </row>
    <row r="20">
      <c r="A20" s="3" t="inlineStr">
        <is>
          <t>Scenario parameters</t>
        </is>
      </c>
      <c r="B20" s="4" t="n"/>
      <c r="C20" s="4" t="n"/>
    </row>
    <row r="21">
      <c r="A21" t="inlineStr">
        <is>
          <t>Scenario headcount</t>
        </is>
      </c>
      <c r="B21" s="9">
        <f>MAX(0,MAX(0,$B$11)+$B$15)</f>
        <v/>
      </c>
    </row>
    <row r="22">
      <c r="A22" t="inlineStr">
        <is>
          <t>Scenario growth</t>
        </is>
      </c>
      <c r="B22" s="10">
        <f>MAX(0,$B$7+$B$16)</f>
        <v/>
      </c>
    </row>
    <row r="23">
      <c r="A23" t="inlineStr">
        <is>
          <t>Scenario churn</t>
        </is>
      </c>
      <c r="B23" s="10">
        <f>MAX(0,$B$8+$B$17)</f>
        <v/>
      </c>
    </row>
    <row r="24">
      <c r="A24" t="inlineStr">
        <is>
          <t>Scenario starting MRR</t>
        </is>
      </c>
      <c r="B24" s="11">
        <f>MAX(0,$B$6*(1+$B$18))</f>
        <v/>
      </c>
    </row>
    <row r="25">
      <c r="A25" t="inlineStr">
        <is>
          <t>Gross margin used</t>
        </is>
      </c>
      <c r="B25" s="12">
        <f>MIN(1,MAX(0,$B$9))</f>
        <v/>
      </c>
    </row>
    <row r="27">
      <c r="A27" s="3" t="inlineStr">
        <is>
          <t>Results</t>
        </is>
      </c>
      <c r="B27" s="4" t="n"/>
      <c r="C27" s="4" t="n"/>
    </row>
    <row r="28">
      <c r="A28" t="inlineStr">
        <is>
          <t>Runway, base case</t>
        </is>
      </c>
      <c r="B28" s="13">
        <f>IF(COUNT(Monthly!$E$2:$E$61)=0,"Infinite",MIN(Monthly!$E$2:$E$61))</f>
        <v/>
      </c>
    </row>
    <row r="29">
      <c r="A29" t="inlineStr">
        <is>
          <t>Runway, scenario</t>
        </is>
      </c>
      <c r="B29" s="13">
        <f>IF(COUNT(Monthly!$J$2:$J$61)=0,"Infinite",MIN(Monthly!$J$2:$J$61))</f>
        <v/>
      </c>
    </row>
    <row r="30">
      <c r="A30" s="14" t="inlineStr">
        <is>
          <t>Runway change</t>
        </is>
      </c>
      <c r="B30" s="15">
        <f>IF(AND(ISNUMBER($B$28),ISNUMBER($B$29)),$B$29-$B$28,IF(AND(ISNUMBER($B$28),NOT(ISNUMBER($B$29))),"Now infinite (turns positive)",IF(ISNUMBER($B$29),"Loses infinite runway","Both infinite (cash-flow positive)")))</f>
        <v/>
      </c>
    </row>
    <row r="31">
      <c r="A31" t="inlineStr">
        <is>
          <t>MRR in month 12, base</t>
        </is>
      </c>
      <c r="B31" s="11">
        <f>Monthly!B13</f>
        <v/>
      </c>
    </row>
    <row r="32">
      <c r="A32" t="inlineStr">
        <is>
          <t>MRR in month 12, scenario</t>
        </is>
      </c>
      <c r="B32" s="11">
        <f>Monthly!G13</f>
        <v/>
      </c>
    </row>
    <row r="33">
      <c r="A33" t="inlineStr">
        <is>
          <t>MRR in month 12, change</t>
        </is>
      </c>
      <c r="B33" s="11">
        <f>$B$32-$B$31</f>
        <v/>
      </c>
    </row>
    <row r="34">
      <c r="A34" t="inlineStr">
        <is>
          <t>Net burn in month 1, base</t>
        </is>
      </c>
      <c r="B34" s="11">
        <f>Monthly!C2</f>
        <v/>
      </c>
    </row>
    <row r="35">
      <c r="A35" t="inlineStr">
        <is>
          <t>Net burn in month 1, scenario</t>
        </is>
      </c>
      <c r="B35" s="11">
        <f>Monthly!H2</f>
        <v/>
      </c>
    </row>
    <row r="36">
      <c r="A36" t="inlineStr">
        <is>
          <t>Net burn in month 1, change</t>
        </is>
      </c>
      <c r="B36" s="11">
        <f>$B$35-$B$34</f>
        <v/>
      </c>
    </row>
    <row r="37">
      <c r="A37" t="inlineStr">
        <is>
          <t>Cash at end of month 12, base</t>
        </is>
      </c>
      <c r="B37" s="11">
        <f>Monthly!D13</f>
        <v/>
      </c>
    </row>
    <row r="38">
      <c r="A38" t="inlineStr">
        <is>
          <t>Cash at end of month 12, scenario</t>
        </is>
      </c>
      <c r="B38" s="11">
        <f>Monthly!I13</f>
        <v/>
      </c>
    </row>
    <row r="39">
      <c r="A39" t="inlineStr">
        <is>
          <t>Cash at end of month 12, change</t>
        </is>
      </c>
      <c r="B39" s="11">
        <f>$B$38-$B$37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  <col width="16" customWidth="1" min="7" max="7"/>
    <col width="16" customWidth="1" min="8" max="8"/>
    <col width="16" customWidth="1" min="9" max="9"/>
    <col width="18" customWidth="1" min="10" max="10"/>
  </cols>
  <sheetData>
    <row r="1">
      <c r="A1" s="16" t="inlineStr">
        <is>
          <t>Month</t>
        </is>
      </c>
      <c r="B1" s="16" t="inlineStr">
        <is>
          <t>Base MRR</t>
        </is>
      </c>
      <c r="C1" s="16" t="inlineStr">
        <is>
          <t>Base net burn</t>
        </is>
      </c>
      <c r="D1" s="16" t="inlineStr">
        <is>
          <t>Base cash at end</t>
        </is>
      </c>
      <c r="E1" s="16" t="inlineStr">
        <is>
          <t>Base runway if $0 here</t>
        </is>
      </c>
      <c r="F1" s="16" t="inlineStr"/>
      <c r="G1" s="16" t="inlineStr">
        <is>
          <t>Scenario MRR</t>
        </is>
      </c>
      <c r="H1" s="16" t="inlineStr">
        <is>
          <t>Scenario net burn</t>
        </is>
      </c>
      <c r="I1" s="16" t="inlineStr">
        <is>
          <t>Scenario cash at end</t>
        </is>
      </c>
      <c r="J1" s="16" t="inlineStr">
        <is>
          <t>Scenario runway if $0 here</t>
        </is>
      </c>
    </row>
    <row r="2">
      <c r="A2" t="n">
        <v>1</v>
      </c>
      <c r="B2" s="17">
        <f>MAX(0,MAX(0,Calculator!$B$6)*(1+Calculator!$B$7-Calculator!$B$8))</f>
        <v/>
      </c>
      <c r="C2" s="17">
        <f>Calculator!$B$10+MAX(0,Calculator!$B$11)*Calculator!$B$12+B2*(1-Calculator!$B$25)-B2</f>
        <v/>
      </c>
      <c r="D2" s="17">
        <f>Calculator!$B$5-C2</f>
        <v/>
      </c>
      <c r="E2" s="18">
        <f>IF(AND(Calculator!$B$5&gt;0,D2&lt;=0,C2&gt;0),(A2-1)+Calculator!$B$5/C2,"")</f>
        <v/>
      </c>
      <c r="G2" s="17">
        <f>MAX(0,Calculator!$B$24*(1+Calculator!$B$22-Calculator!$B$23))</f>
        <v/>
      </c>
      <c r="H2" s="17">
        <f>Calculator!$B$10+Calculator!$B$21*Calculator!$B$12+G2*(1-Calculator!$B$25)-G2</f>
        <v/>
      </c>
      <c r="I2" s="17">
        <f>Calculator!$B$5-H2</f>
        <v/>
      </c>
      <c r="J2" s="18">
        <f>IF(AND(Calculator!$B$5&gt;0,I2&lt;=0,H2&gt;0),(A2-1)+Calculator!$B$5/H2,"")</f>
        <v/>
      </c>
    </row>
    <row r="3">
      <c r="A3" t="n">
        <v>2</v>
      </c>
      <c r="B3" s="17">
        <f>MAX(0,B2*(1+Calculator!$B$7-Calculator!$B$8))</f>
        <v/>
      </c>
      <c r="C3" s="17">
        <f>Calculator!$B$10+MAX(0,Calculator!$B$11)*Calculator!$B$12+B3*(1-Calculator!$B$25)-B3</f>
        <v/>
      </c>
      <c r="D3" s="17">
        <f>D2-C3</f>
        <v/>
      </c>
      <c r="E3" s="18">
        <f>IF(AND(D2&gt;0,D3&lt;=0,C3&gt;0),(A3-1)+D2/C3,"")</f>
        <v/>
      </c>
      <c r="G3" s="17">
        <f>MAX(0,G2*(1+Calculator!$B$22-Calculator!$B$23))</f>
        <v/>
      </c>
      <c r="H3" s="17">
        <f>Calculator!$B$10+Calculator!$B$21*Calculator!$B$12+G3*(1-Calculator!$B$25)-G3</f>
        <v/>
      </c>
      <c r="I3" s="17">
        <f>I2-H3</f>
        <v/>
      </c>
      <c r="J3" s="18">
        <f>IF(AND(I2&gt;0,I3&lt;=0,H3&gt;0),(A3-1)+I2/H3,"")</f>
        <v/>
      </c>
    </row>
    <row r="4">
      <c r="A4" t="n">
        <v>3</v>
      </c>
      <c r="B4" s="17">
        <f>MAX(0,B3*(1+Calculator!$B$7-Calculator!$B$8))</f>
        <v/>
      </c>
      <c r="C4" s="17">
        <f>Calculator!$B$10+MAX(0,Calculator!$B$11)*Calculator!$B$12+B4*(1-Calculator!$B$25)-B4</f>
        <v/>
      </c>
      <c r="D4" s="17">
        <f>D3-C4</f>
        <v/>
      </c>
      <c r="E4" s="18">
        <f>IF(AND(D3&gt;0,D4&lt;=0,C4&gt;0),(A4-1)+D3/C4,"")</f>
        <v/>
      </c>
      <c r="G4" s="17">
        <f>MAX(0,G3*(1+Calculator!$B$22-Calculator!$B$23))</f>
        <v/>
      </c>
      <c r="H4" s="17">
        <f>Calculator!$B$10+Calculator!$B$21*Calculator!$B$12+G4*(1-Calculator!$B$25)-G4</f>
        <v/>
      </c>
      <c r="I4" s="17">
        <f>I3-H4</f>
        <v/>
      </c>
      <c r="J4" s="18">
        <f>IF(AND(I3&gt;0,I4&lt;=0,H4&gt;0),(A4-1)+I3/H4,"")</f>
        <v/>
      </c>
    </row>
    <row r="5">
      <c r="A5" t="n">
        <v>4</v>
      </c>
      <c r="B5" s="17">
        <f>MAX(0,B4*(1+Calculator!$B$7-Calculator!$B$8))</f>
        <v/>
      </c>
      <c r="C5" s="17">
        <f>Calculator!$B$10+MAX(0,Calculator!$B$11)*Calculator!$B$12+B5*(1-Calculator!$B$25)-B5</f>
        <v/>
      </c>
      <c r="D5" s="17">
        <f>D4-C5</f>
        <v/>
      </c>
      <c r="E5" s="18">
        <f>IF(AND(D4&gt;0,D5&lt;=0,C5&gt;0),(A5-1)+D4/C5,"")</f>
        <v/>
      </c>
      <c r="G5" s="17">
        <f>MAX(0,G4*(1+Calculator!$B$22-Calculator!$B$23))</f>
        <v/>
      </c>
      <c r="H5" s="17">
        <f>Calculator!$B$10+Calculator!$B$21*Calculator!$B$12+G5*(1-Calculator!$B$25)-G5</f>
        <v/>
      </c>
      <c r="I5" s="17">
        <f>I4-H5</f>
        <v/>
      </c>
      <c r="J5" s="18">
        <f>IF(AND(I4&gt;0,I5&lt;=0,H5&gt;0),(A5-1)+I4/H5,"")</f>
        <v/>
      </c>
    </row>
    <row r="6">
      <c r="A6" t="n">
        <v>5</v>
      </c>
      <c r="B6" s="17">
        <f>MAX(0,B5*(1+Calculator!$B$7-Calculator!$B$8))</f>
        <v/>
      </c>
      <c r="C6" s="17">
        <f>Calculator!$B$10+MAX(0,Calculator!$B$11)*Calculator!$B$12+B6*(1-Calculator!$B$25)-B6</f>
        <v/>
      </c>
      <c r="D6" s="17">
        <f>D5-C6</f>
        <v/>
      </c>
      <c r="E6" s="18">
        <f>IF(AND(D5&gt;0,D6&lt;=0,C6&gt;0),(A6-1)+D5/C6,"")</f>
        <v/>
      </c>
      <c r="G6" s="17">
        <f>MAX(0,G5*(1+Calculator!$B$22-Calculator!$B$23))</f>
        <v/>
      </c>
      <c r="H6" s="17">
        <f>Calculator!$B$10+Calculator!$B$21*Calculator!$B$12+G6*(1-Calculator!$B$25)-G6</f>
        <v/>
      </c>
      <c r="I6" s="17">
        <f>I5-H6</f>
        <v/>
      </c>
      <c r="J6" s="18">
        <f>IF(AND(I5&gt;0,I6&lt;=0,H6&gt;0),(A6-1)+I5/H6,"")</f>
        <v/>
      </c>
    </row>
    <row r="7">
      <c r="A7" t="n">
        <v>6</v>
      </c>
      <c r="B7" s="17">
        <f>MAX(0,B6*(1+Calculator!$B$7-Calculator!$B$8))</f>
        <v/>
      </c>
      <c r="C7" s="17">
        <f>Calculator!$B$10+MAX(0,Calculator!$B$11)*Calculator!$B$12+B7*(1-Calculator!$B$25)-B7</f>
        <v/>
      </c>
      <c r="D7" s="17">
        <f>D6-C7</f>
        <v/>
      </c>
      <c r="E7" s="18">
        <f>IF(AND(D6&gt;0,D7&lt;=0,C7&gt;0),(A7-1)+D6/C7,"")</f>
        <v/>
      </c>
      <c r="G7" s="17">
        <f>MAX(0,G6*(1+Calculator!$B$22-Calculator!$B$23))</f>
        <v/>
      </c>
      <c r="H7" s="17">
        <f>Calculator!$B$10+Calculator!$B$21*Calculator!$B$12+G7*(1-Calculator!$B$25)-G7</f>
        <v/>
      </c>
      <c r="I7" s="17">
        <f>I6-H7</f>
        <v/>
      </c>
      <c r="J7" s="18">
        <f>IF(AND(I6&gt;0,I7&lt;=0,H7&gt;0),(A7-1)+I6/H7,"")</f>
        <v/>
      </c>
    </row>
    <row r="8">
      <c r="A8" t="n">
        <v>7</v>
      </c>
      <c r="B8" s="17">
        <f>MAX(0,B7*(1+Calculator!$B$7-Calculator!$B$8))</f>
        <v/>
      </c>
      <c r="C8" s="17">
        <f>Calculator!$B$10+MAX(0,Calculator!$B$11)*Calculator!$B$12+B8*(1-Calculator!$B$25)-B8</f>
        <v/>
      </c>
      <c r="D8" s="17">
        <f>D7-C8</f>
        <v/>
      </c>
      <c r="E8" s="18">
        <f>IF(AND(D7&gt;0,D8&lt;=0,C8&gt;0),(A8-1)+D7/C8,"")</f>
        <v/>
      </c>
      <c r="G8" s="17">
        <f>MAX(0,G7*(1+Calculator!$B$22-Calculator!$B$23))</f>
        <v/>
      </c>
      <c r="H8" s="17">
        <f>Calculator!$B$10+Calculator!$B$21*Calculator!$B$12+G8*(1-Calculator!$B$25)-G8</f>
        <v/>
      </c>
      <c r="I8" s="17">
        <f>I7-H8</f>
        <v/>
      </c>
      <c r="J8" s="18">
        <f>IF(AND(I7&gt;0,I8&lt;=0,H8&gt;0),(A8-1)+I7/H8,"")</f>
        <v/>
      </c>
    </row>
    <row r="9">
      <c r="A9" t="n">
        <v>8</v>
      </c>
      <c r="B9" s="17">
        <f>MAX(0,B8*(1+Calculator!$B$7-Calculator!$B$8))</f>
        <v/>
      </c>
      <c r="C9" s="17">
        <f>Calculator!$B$10+MAX(0,Calculator!$B$11)*Calculator!$B$12+B9*(1-Calculator!$B$25)-B9</f>
        <v/>
      </c>
      <c r="D9" s="17">
        <f>D8-C9</f>
        <v/>
      </c>
      <c r="E9" s="18">
        <f>IF(AND(D8&gt;0,D9&lt;=0,C9&gt;0),(A9-1)+D8/C9,"")</f>
        <v/>
      </c>
      <c r="G9" s="17">
        <f>MAX(0,G8*(1+Calculator!$B$22-Calculator!$B$23))</f>
        <v/>
      </c>
      <c r="H9" s="17">
        <f>Calculator!$B$10+Calculator!$B$21*Calculator!$B$12+G9*(1-Calculator!$B$25)-G9</f>
        <v/>
      </c>
      <c r="I9" s="17">
        <f>I8-H9</f>
        <v/>
      </c>
      <c r="J9" s="18">
        <f>IF(AND(I8&gt;0,I9&lt;=0,H9&gt;0),(A9-1)+I8/H9,"")</f>
        <v/>
      </c>
    </row>
    <row r="10">
      <c r="A10" t="n">
        <v>9</v>
      </c>
      <c r="B10" s="17">
        <f>MAX(0,B9*(1+Calculator!$B$7-Calculator!$B$8))</f>
        <v/>
      </c>
      <c r="C10" s="17">
        <f>Calculator!$B$10+MAX(0,Calculator!$B$11)*Calculator!$B$12+B10*(1-Calculator!$B$25)-B10</f>
        <v/>
      </c>
      <c r="D10" s="17">
        <f>D9-C10</f>
        <v/>
      </c>
      <c r="E10" s="18">
        <f>IF(AND(D9&gt;0,D10&lt;=0,C10&gt;0),(A10-1)+D9/C10,"")</f>
        <v/>
      </c>
      <c r="G10" s="17">
        <f>MAX(0,G9*(1+Calculator!$B$22-Calculator!$B$23))</f>
        <v/>
      </c>
      <c r="H10" s="17">
        <f>Calculator!$B$10+Calculator!$B$21*Calculator!$B$12+G10*(1-Calculator!$B$25)-G10</f>
        <v/>
      </c>
      <c r="I10" s="17">
        <f>I9-H10</f>
        <v/>
      </c>
      <c r="J10" s="18">
        <f>IF(AND(I9&gt;0,I10&lt;=0,H10&gt;0),(A10-1)+I9/H10,"")</f>
        <v/>
      </c>
    </row>
    <row r="11">
      <c r="A11" t="n">
        <v>10</v>
      </c>
      <c r="B11" s="17">
        <f>MAX(0,B10*(1+Calculator!$B$7-Calculator!$B$8))</f>
        <v/>
      </c>
      <c r="C11" s="17">
        <f>Calculator!$B$10+MAX(0,Calculator!$B$11)*Calculator!$B$12+B11*(1-Calculator!$B$25)-B11</f>
        <v/>
      </c>
      <c r="D11" s="17">
        <f>D10-C11</f>
        <v/>
      </c>
      <c r="E11" s="18">
        <f>IF(AND(D10&gt;0,D11&lt;=0,C11&gt;0),(A11-1)+D10/C11,"")</f>
        <v/>
      </c>
      <c r="G11" s="17">
        <f>MAX(0,G10*(1+Calculator!$B$22-Calculator!$B$23))</f>
        <v/>
      </c>
      <c r="H11" s="17">
        <f>Calculator!$B$10+Calculator!$B$21*Calculator!$B$12+G11*(1-Calculator!$B$25)-G11</f>
        <v/>
      </c>
      <c r="I11" s="17">
        <f>I10-H11</f>
        <v/>
      </c>
      <c r="J11" s="18">
        <f>IF(AND(I10&gt;0,I11&lt;=0,H11&gt;0),(A11-1)+I10/H11,"")</f>
        <v/>
      </c>
    </row>
    <row r="12">
      <c r="A12" t="n">
        <v>11</v>
      </c>
      <c r="B12" s="17">
        <f>MAX(0,B11*(1+Calculator!$B$7-Calculator!$B$8))</f>
        <v/>
      </c>
      <c r="C12" s="17">
        <f>Calculator!$B$10+MAX(0,Calculator!$B$11)*Calculator!$B$12+B12*(1-Calculator!$B$25)-B12</f>
        <v/>
      </c>
      <c r="D12" s="17">
        <f>D11-C12</f>
        <v/>
      </c>
      <c r="E12" s="18">
        <f>IF(AND(D11&gt;0,D12&lt;=0,C12&gt;0),(A12-1)+D11/C12,"")</f>
        <v/>
      </c>
      <c r="G12" s="17">
        <f>MAX(0,G11*(1+Calculator!$B$22-Calculator!$B$23))</f>
        <v/>
      </c>
      <c r="H12" s="17">
        <f>Calculator!$B$10+Calculator!$B$21*Calculator!$B$12+G12*(1-Calculator!$B$25)-G12</f>
        <v/>
      </c>
      <c r="I12" s="17">
        <f>I11-H12</f>
        <v/>
      </c>
      <c r="J12" s="18">
        <f>IF(AND(I11&gt;0,I12&lt;=0,H12&gt;0),(A12-1)+I11/H12,"")</f>
        <v/>
      </c>
    </row>
    <row r="13">
      <c r="A13" t="n">
        <v>12</v>
      </c>
      <c r="B13" s="17">
        <f>MAX(0,B12*(1+Calculator!$B$7-Calculator!$B$8))</f>
        <v/>
      </c>
      <c r="C13" s="17">
        <f>Calculator!$B$10+MAX(0,Calculator!$B$11)*Calculator!$B$12+B13*(1-Calculator!$B$25)-B13</f>
        <v/>
      </c>
      <c r="D13" s="17">
        <f>D12-C13</f>
        <v/>
      </c>
      <c r="E13" s="18">
        <f>IF(AND(D12&gt;0,D13&lt;=0,C13&gt;0),(A13-1)+D12/C13,"")</f>
        <v/>
      </c>
      <c r="G13" s="17">
        <f>MAX(0,G12*(1+Calculator!$B$22-Calculator!$B$23))</f>
        <v/>
      </c>
      <c r="H13" s="17">
        <f>Calculator!$B$10+Calculator!$B$21*Calculator!$B$12+G13*(1-Calculator!$B$25)-G13</f>
        <v/>
      </c>
      <c r="I13" s="17">
        <f>I12-H13</f>
        <v/>
      </c>
      <c r="J13" s="18">
        <f>IF(AND(I12&gt;0,I13&lt;=0,H13&gt;0),(A13-1)+I12/H13,"")</f>
        <v/>
      </c>
    </row>
    <row r="14">
      <c r="A14" t="n">
        <v>13</v>
      </c>
      <c r="B14" s="17">
        <f>MAX(0,B13*(1+Calculator!$B$7-Calculator!$B$8))</f>
        <v/>
      </c>
      <c r="C14" s="17">
        <f>Calculator!$B$10+MAX(0,Calculator!$B$11)*Calculator!$B$12+B14*(1-Calculator!$B$25)-B14</f>
        <v/>
      </c>
      <c r="D14" s="17">
        <f>D13-C14</f>
        <v/>
      </c>
      <c r="E14" s="18">
        <f>IF(AND(D13&gt;0,D14&lt;=0,C14&gt;0),(A14-1)+D13/C14,"")</f>
        <v/>
      </c>
      <c r="G14" s="17">
        <f>MAX(0,G13*(1+Calculator!$B$22-Calculator!$B$23))</f>
        <v/>
      </c>
      <c r="H14" s="17">
        <f>Calculator!$B$10+Calculator!$B$21*Calculator!$B$12+G14*(1-Calculator!$B$25)-G14</f>
        <v/>
      </c>
      <c r="I14" s="17">
        <f>I13-H14</f>
        <v/>
      </c>
      <c r="J14" s="18">
        <f>IF(AND(I13&gt;0,I14&lt;=0,H14&gt;0),(A14-1)+I13/H14,"")</f>
        <v/>
      </c>
    </row>
    <row r="15">
      <c r="A15" t="n">
        <v>14</v>
      </c>
      <c r="B15" s="17">
        <f>MAX(0,B14*(1+Calculator!$B$7-Calculator!$B$8))</f>
        <v/>
      </c>
      <c r="C15" s="17">
        <f>Calculator!$B$10+MAX(0,Calculator!$B$11)*Calculator!$B$12+B15*(1-Calculator!$B$25)-B15</f>
        <v/>
      </c>
      <c r="D15" s="17">
        <f>D14-C15</f>
        <v/>
      </c>
      <c r="E15" s="18">
        <f>IF(AND(D14&gt;0,D15&lt;=0,C15&gt;0),(A15-1)+D14/C15,"")</f>
        <v/>
      </c>
      <c r="G15" s="17">
        <f>MAX(0,G14*(1+Calculator!$B$22-Calculator!$B$23))</f>
        <v/>
      </c>
      <c r="H15" s="17">
        <f>Calculator!$B$10+Calculator!$B$21*Calculator!$B$12+G15*(1-Calculator!$B$25)-G15</f>
        <v/>
      </c>
      <c r="I15" s="17">
        <f>I14-H15</f>
        <v/>
      </c>
      <c r="J15" s="18">
        <f>IF(AND(I14&gt;0,I15&lt;=0,H15&gt;0),(A15-1)+I14/H15,"")</f>
        <v/>
      </c>
    </row>
    <row r="16">
      <c r="A16" t="n">
        <v>15</v>
      </c>
      <c r="B16" s="17">
        <f>MAX(0,B15*(1+Calculator!$B$7-Calculator!$B$8))</f>
        <v/>
      </c>
      <c r="C16" s="17">
        <f>Calculator!$B$10+MAX(0,Calculator!$B$11)*Calculator!$B$12+B16*(1-Calculator!$B$25)-B16</f>
        <v/>
      </c>
      <c r="D16" s="17">
        <f>D15-C16</f>
        <v/>
      </c>
      <c r="E16" s="18">
        <f>IF(AND(D15&gt;0,D16&lt;=0,C16&gt;0),(A16-1)+D15/C16,"")</f>
        <v/>
      </c>
      <c r="G16" s="17">
        <f>MAX(0,G15*(1+Calculator!$B$22-Calculator!$B$23))</f>
        <v/>
      </c>
      <c r="H16" s="17">
        <f>Calculator!$B$10+Calculator!$B$21*Calculator!$B$12+G16*(1-Calculator!$B$25)-G16</f>
        <v/>
      </c>
      <c r="I16" s="17">
        <f>I15-H16</f>
        <v/>
      </c>
      <c r="J16" s="18">
        <f>IF(AND(I15&gt;0,I16&lt;=0,H16&gt;0),(A16-1)+I15/H16,"")</f>
        <v/>
      </c>
    </row>
    <row r="17">
      <c r="A17" t="n">
        <v>16</v>
      </c>
      <c r="B17" s="17">
        <f>MAX(0,B16*(1+Calculator!$B$7-Calculator!$B$8))</f>
        <v/>
      </c>
      <c r="C17" s="17">
        <f>Calculator!$B$10+MAX(0,Calculator!$B$11)*Calculator!$B$12+B17*(1-Calculator!$B$25)-B17</f>
        <v/>
      </c>
      <c r="D17" s="17">
        <f>D16-C17</f>
        <v/>
      </c>
      <c r="E17" s="18">
        <f>IF(AND(D16&gt;0,D17&lt;=0,C17&gt;0),(A17-1)+D16/C17,"")</f>
        <v/>
      </c>
      <c r="G17" s="17">
        <f>MAX(0,G16*(1+Calculator!$B$22-Calculator!$B$23))</f>
        <v/>
      </c>
      <c r="H17" s="17">
        <f>Calculator!$B$10+Calculator!$B$21*Calculator!$B$12+G17*(1-Calculator!$B$25)-G17</f>
        <v/>
      </c>
      <c r="I17" s="17">
        <f>I16-H17</f>
        <v/>
      </c>
      <c r="J17" s="18">
        <f>IF(AND(I16&gt;0,I17&lt;=0,H17&gt;0),(A17-1)+I16/H17,"")</f>
        <v/>
      </c>
    </row>
    <row r="18">
      <c r="A18" t="n">
        <v>17</v>
      </c>
      <c r="B18" s="17">
        <f>MAX(0,B17*(1+Calculator!$B$7-Calculator!$B$8))</f>
        <v/>
      </c>
      <c r="C18" s="17">
        <f>Calculator!$B$10+MAX(0,Calculator!$B$11)*Calculator!$B$12+B18*(1-Calculator!$B$25)-B18</f>
        <v/>
      </c>
      <c r="D18" s="17">
        <f>D17-C18</f>
        <v/>
      </c>
      <c r="E18" s="18">
        <f>IF(AND(D17&gt;0,D18&lt;=0,C18&gt;0),(A18-1)+D17/C18,"")</f>
        <v/>
      </c>
      <c r="G18" s="17">
        <f>MAX(0,G17*(1+Calculator!$B$22-Calculator!$B$23))</f>
        <v/>
      </c>
      <c r="H18" s="17">
        <f>Calculator!$B$10+Calculator!$B$21*Calculator!$B$12+G18*(1-Calculator!$B$25)-G18</f>
        <v/>
      </c>
      <c r="I18" s="17">
        <f>I17-H18</f>
        <v/>
      </c>
      <c r="J18" s="18">
        <f>IF(AND(I17&gt;0,I18&lt;=0,H18&gt;0),(A18-1)+I17/H18,"")</f>
        <v/>
      </c>
    </row>
    <row r="19">
      <c r="A19" t="n">
        <v>18</v>
      </c>
      <c r="B19" s="17">
        <f>MAX(0,B18*(1+Calculator!$B$7-Calculator!$B$8))</f>
        <v/>
      </c>
      <c r="C19" s="17">
        <f>Calculator!$B$10+MAX(0,Calculator!$B$11)*Calculator!$B$12+B19*(1-Calculator!$B$25)-B19</f>
        <v/>
      </c>
      <c r="D19" s="17">
        <f>D18-C19</f>
        <v/>
      </c>
      <c r="E19" s="18">
        <f>IF(AND(D18&gt;0,D19&lt;=0,C19&gt;0),(A19-1)+D18/C19,"")</f>
        <v/>
      </c>
      <c r="G19" s="17">
        <f>MAX(0,G18*(1+Calculator!$B$22-Calculator!$B$23))</f>
        <v/>
      </c>
      <c r="H19" s="17">
        <f>Calculator!$B$10+Calculator!$B$21*Calculator!$B$12+G19*(1-Calculator!$B$25)-G19</f>
        <v/>
      </c>
      <c r="I19" s="17">
        <f>I18-H19</f>
        <v/>
      </c>
      <c r="J19" s="18">
        <f>IF(AND(I18&gt;0,I19&lt;=0,H19&gt;0),(A19-1)+I18/H19,"")</f>
        <v/>
      </c>
    </row>
    <row r="20">
      <c r="A20" t="n">
        <v>19</v>
      </c>
      <c r="B20" s="17">
        <f>MAX(0,B19*(1+Calculator!$B$7-Calculator!$B$8))</f>
        <v/>
      </c>
      <c r="C20" s="17">
        <f>Calculator!$B$10+MAX(0,Calculator!$B$11)*Calculator!$B$12+B20*(1-Calculator!$B$25)-B20</f>
        <v/>
      </c>
      <c r="D20" s="17">
        <f>D19-C20</f>
        <v/>
      </c>
      <c r="E20" s="18">
        <f>IF(AND(D19&gt;0,D20&lt;=0,C20&gt;0),(A20-1)+D19/C20,"")</f>
        <v/>
      </c>
      <c r="G20" s="17">
        <f>MAX(0,G19*(1+Calculator!$B$22-Calculator!$B$23))</f>
        <v/>
      </c>
      <c r="H20" s="17">
        <f>Calculator!$B$10+Calculator!$B$21*Calculator!$B$12+G20*(1-Calculator!$B$25)-G20</f>
        <v/>
      </c>
      <c r="I20" s="17">
        <f>I19-H20</f>
        <v/>
      </c>
      <c r="J20" s="18">
        <f>IF(AND(I19&gt;0,I20&lt;=0,H20&gt;0),(A20-1)+I19/H20,"")</f>
        <v/>
      </c>
    </row>
    <row r="21">
      <c r="A21" t="n">
        <v>20</v>
      </c>
      <c r="B21" s="17">
        <f>MAX(0,B20*(1+Calculator!$B$7-Calculator!$B$8))</f>
        <v/>
      </c>
      <c r="C21" s="17">
        <f>Calculator!$B$10+MAX(0,Calculator!$B$11)*Calculator!$B$12+B21*(1-Calculator!$B$25)-B21</f>
        <v/>
      </c>
      <c r="D21" s="17">
        <f>D20-C21</f>
        <v/>
      </c>
      <c r="E21" s="18">
        <f>IF(AND(D20&gt;0,D21&lt;=0,C21&gt;0),(A21-1)+D20/C21,"")</f>
        <v/>
      </c>
      <c r="G21" s="17">
        <f>MAX(0,G20*(1+Calculator!$B$22-Calculator!$B$23))</f>
        <v/>
      </c>
      <c r="H21" s="17">
        <f>Calculator!$B$10+Calculator!$B$21*Calculator!$B$12+G21*(1-Calculator!$B$25)-G21</f>
        <v/>
      </c>
      <c r="I21" s="17">
        <f>I20-H21</f>
        <v/>
      </c>
      <c r="J21" s="18">
        <f>IF(AND(I20&gt;0,I21&lt;=0,H21&gt;0),(A21-1)+I20/H21,"")</f>
        <v/>
      </c>
    </row>
    <row r="22">
      <c r="A22" t="n">
        <v>21</v>
      </c>
      <c r="B22" s="17">
        <f>MAX(0,B21*(1+Calculator!$B$7-Calculator!$B$8))</f>
        <v/>
      </c>
      <c r="C22" s="17">
        <f>Calculator!$B$10+MAX(0,Calculator!$B$11)*Calculator!$B$12+B22*(1-Calculator!$B$25)-B22</f>
        <v/>
      </c>
      <c r="D22" s="17">
        <f>D21-C22</f>
        <v/>
      </c>
      <c r="E22" s="18">
        <f>IF(AND(D21&gt;0,D22&lt;=0,C22&gt;0),(A22-1)+D21/C22,"")</f>
        <v/>
      </c>
      <c r="G22" s="17">
        <f>MAX(0,G21*(1+Calculator!$B$22-Calculator!$B$23))</f>
        <v/>
      </c>
      <c r="H22" s="17">
        <f>Calculator!$B$10+Calculator!$B$21*Calculator!$B$12+G22*(1-Calculator!$B$25)-G22</f>
        <v/>
      </c>
      <c r="I22" s="17">
        <f>I21-H22</f>
        <v/>
      </c>
      <c r="J22" s="18">
        <f>IF(AND(I21&gt;0,I22&lt;=0,H22&gt;0),(A22-1)+I21/H22,"")</f>
        <v/>
      </c>
    </row>
    <row r="23">
      <c r="A23" t="n">
        <v>22</v>
      </c>
      <c r="B23" s="17">
        <f>MAX(0,B22*(1+Calculator!$B$7-Calculator!$B$8))</f>
        <v/>
      </c>
      <c r="C23" s="17">
        <f>Calculator!$B$10+MAX(0,Calculator!$B$11)*Calculator!$B$12+B23*(1-Calculator!$B$25)-B23</f>
        <v/>
      </c>
      <c r="D23" s="17">
        <f>D22-C23</f>
        <v/>
      </c>
      <c r="E23" s="18">
        <f>IF(AND(D22&gt;0,D23&lt;=0,C23&gt;0),(A23-1)+D22/C23,"")</f>
        <v/>
      </c>
      <c r="G23" s="17">
        <f>MAX(0,G22*(1+Calculator!$B$22-Calculator!$B$23))</f>
        <v/>
      </c>
      <c r="H23" s="17">
        <f>Calculator!$B$10+Calculator!$B$21*Calculator!$B$12+G23*(1-Calculator!$B$25)-G23</f>
        <v/>
      </c>
      <c r="I23" s="17">
        <f>I22-H23</f>
        <v/>
      </c>
      <c r="J23" s="18">
        <f>IF(AND(I22&gt;0,I23&lt;=0,H23&gt;0),(A23-1)+I22/H23,"")</f>
        <v/>
      </c>
    </row>
    <row r="24">
      <c r="A24" t="n">
        <v>23</v>
      </c>
      <c r="B24" s="17">
        <f>MAX(0,B23*(1+Calculator!$B$7-Calculator!$B$8))</f>
        <v/>
      </c>
      <c r="C24" s="17">
        <f>Calculator!$B$10+MAX(0,Calculator!$B$11)*Calculator!$B$12+B24*(1-Calculator!$B$25)-B24</f>
        <v/>
      </c>
      <c r="D24" s="17">
        <f>D23-C24</f>
        <v/>
      </c>
      <c r="E24" s="18">
        <f>IF(AND(D23&gt;0,D24&lt;=0,C24&gt;0),(A24-1)+D23/C24,"")</f>
        <v/>
      </c>
      <c r="G24" s="17">
        <f>MAX(0,G23*(1+Calculator!$B$22-Calculator!$B$23))</f>
        <v/>
      </c>
      <c r="H24" s="17">
        <f>Calculator!$B$10+Calculator!$B$21*Calculator!$B$12+G24*(1-Calculator!$B$25)-G24</f>
        <v/>
      </c>
      <c r="I24" s="17">
        <f>I23-H24</f>
        <v/>
      </c>
      <c r="J24" s="18">
        <f>IF(AND(I23&gt;0,I24&lt;=0,H24&gt;0),(A24-1)+I23/H24,"")</f>
        <v/>
      </c>
    </row>
    <row r="25">
      <c r="A25" t="n">
        <v>24</v>
      </c>
      <c r="B25" s="17">
        <f>MAX(0,B24*(1+Calculator!$B$7-Calculator!$B$8))</f>
        <v/>
      </c>
      <c r="C25" s="17">
        <f>Calculator!$B$10+MAX(0,Calculator!$B$11)*Calculator!$B$12+B25*(1-Calculator!$B$25)-B25</f>
        <v/>
      </c>
      <c r="D25" s="17">
        <f>D24-C25</f>
        <v/>
      </c>
      <c r="E25" s="18">
        <f>IF(AND(D24&gt;0,D25&lt;=0,C25&gt;0),(A25-1)+D24/C25,"")</f>
        <v/>
      </c>
      <c r="G25" s="17">
        <f>MAX(0,G24*(1+Calculator!$B$22-Calculator!$B$23))</f>
        <v/>
      </c>
      <c r="H25" s="17">
        <f>Calculator!$B$10+Calculator!$B$21*Calculator!$B$12+G25*(1-Calculator!$B$25)-G25</f>
        <v/>
      </c>
      <c r="I25" s="17">
        <f>I24-H25</f>
        <v/>
      </c>
      <c r="J25" s="18">
        <f>IF(AND(I24&gt;0,I25&lt;=0,H25&gt;0),(A25-1)+I24/H25,"")</f>
        <v/>
      </c>
    </row>
    <row r="26">
      <c r="A26" t="n">
        <v>25</v>
      </c>
      <c r="B26" s="17">
        <f>MAX(0,B25*(1+Calculator!$B$7-Calculator!$B$8))</f>
        <v/>
      </c>
      <c r="C26" s="17">
        <f>Calculator!$B$10+MAX(0,Calculator!$B$11)*Calculator!$B$12+B26*(1-Calculator!$B$25)-B26</f>
        <v/>
      </c>
      <c r="D26" s="17">
        <f>D25-C26</f>
        <v/>
      </c>
      <c r="E26" s="18">
        <f>IF(AND(D25&gt;0,D26&lt;=0,C26&gt;0),(A26-1)+D25/C26,"")</f>
        <v/>
      </c>
      <c r="G26" s="17">
        <f>MAX(0,G25*(1+Calculator!$B$22-Calculator!$B$23))</f>
        <v/>
      </c>
      <c r="H26" s="17">
        <f>Calculator!$B$10+Calculator!$B$21*Calculator!$B$12+G26*(1-Calculator!$B$25)-G26</f>
        <v/>
      </c>
      <c r="I26" s="17">
        <f>I25-H26</f>
        <v/>
      </c>
      <c r="J26" s="18">
        <f>IF(AND(I25&gt;0,I26&lt;=0,H26&gt;0),(A26-1)+I25/H26,"")</f>
        <v/>
      </c>
    </row>
    <row r="27">
      <c r="A27" t="n">
        <v>26</v>
      </c>
      <c r="B27" s="17">
        <f>MAX(0,B26*(1+Calculator!$B$7-Calculator!$B$8))</f>
        <v/>
      </c>
      <c r="C27" s="17">
        <f>Calculator!$B$10+MAX(0,Calculator!$B$11)*Calculator!$B$12+B27*(1-Calculator!$B$25)-B27</f>
        <v/>
      </c>
      <c r="D27" s="17">
        <f>D26-C27</f>
        <v/>
      </c>
      <c r="E27" s="18">
        <f>IF(AND(D26&gt;0,D27&lt;=0,C27&gt;0),(A27-1)+D26/C27,"")</f>
        <v/>
      </c>
      <c r="G27" s="17">
        <f>MAX(0,G26*(1+Calculator!$B$22-Calculator!$B$23))</f>
        <v/>
      </c>
      <c r="H27" s="17">
        <f>Calculator!$B$10+Calculator!$B$21*Calculator!$B$12+G27*(1-Calculator!$B$25)-G27</f>
        <v/>
      </c>
      <c r="I27" s="17">
        <f>I26-H27</f>
        <v/>
      </c>
      <c r="J27" s="18">
        <f>IF(AND(I26&gt;0,I27&lt;=0,H27&gt;0),(A27-1)+I26/H27,"")</f>
        <v/>
      </c>
    </row>
    <row r="28">
      <c r="A28" t="n">
        <v>27</v>
      </c>
      <c r="B28" s="17">
        <f>MAX(0,B27*(1+Calculator!$B$7-Calculator!$B$8))</f>
        <v/>
      </c>
      <c r="C28" s="17">
        <f>Calculator!$B$10+MAX(0,Calculator!$B$11)*Calculator!$B$12+B28*(1-Calculator!$B$25)-B28</f>
        <v/>
      </c>
      <c r="D28" s="17">
        <f>D27-C28</f>
        <v/>
      </c>
      <c r="E28" s="18">
        <f>IF(AND(D27&gt;0,D28&lt;=0,C28&gt;0),(A28-1)+D27/C28,"")</f>
        <v/>
      </c>
      <c r="G28" s="17">
        <f>MAX(0,G27*(1+Calculator!$B$22-Calculator!$B$23))</f>
        <v/>
      </c>
      <c r="H28" s="17">
        <f>Calculator!$B$10+Calculator!$B$21*Calculator!$B$12+G28*(1-Calculator!$B$25)-G28</f>
        <v/>
      </c>
      <c r="I28" s="17">
        <f>I27-H28</f>
        <v/>
      </c>
      <c r="J28" s="18">
        <f>IF(AND(I27&gt;0,I28&lt;=0,H28&gt;0),(A28-1)+I27/H28,"")</f>
        <v/>
      </c>
    </row>
    <row r="29">
      <c r="A29" t="n">
        <v>28</v>
      </c>
      <c r="B29" s="17">
        <f>MAX(0,B28*(1+Calculator!$B$7-Calculator!$B$8))</f>
        <v/>
      </c>
      <c r="C29" s="17">
        <f>Calculator!$B$10+MAX(0,Calculator!$B$11)*Calculator!$B$12+B29*(1-Calculator!$B$25)-B29</f>
        <v/>
      </c>
      <c r="D29" s="17">
        <f>D28-C29</f>
        <v/>
      </c>
      <c r="E29" s="18">
        <f>IF(AND(D28&gt;0,D29&lt;=0,C29&gt;0),(A29-1)+D28/C29,"")</f>
        <v/>
      </c>
      <c r="G29" s="17">
        <f>MAX(0,G28*(1+Calculator!$B$22-Calculator!$B$23))</f>
        <v/>
      </c>
      <c r="H29" s="17">
        <f>Calculator!$B$10+Calculator!$B$21*Calculator!$B$12+G29*(1-Calculator!$B$25)-G29</f>
        <v/>
      </c>
      <c r="I29" s="17">
        <f>I28-H29</f>
        <v/>
      </c>
      <c r="J29" s="18">
        <f>IF(AND(I28&gt;0,I29&lt;=0,H29&gt;0),(A29-1)+I28/H29,"")</f>
        <v/>
      </c>
    </row>
    <row r="30">
      <c r="A30" t="n">
        <v>29</v>
      </c>
      <c r="B30" s="17">
        <f>MAX(0,B29*(1+Calculator!$B$7-Calculator!$B$8))</f>
        <v/>
      </c>
      <c r="C30" s="17">
        <f>Calculator!$B$10+MAX(0,Calculator!$B$11)*Calculator!$B$12+B30*(1-Calculator!$B$25)-B30</f>
        <v/>
      </c>
      <c r="D30" s="17">
        <f>D29-C30</f>
        <v/>
      </c>
      <c r="E30" s="18">
        <f>IF(AND(D29&gt;0,D30&lt;=0,C30&gt;0),(A30-1)+D29/C30,"")</f>
        <v/>
      </c>
      <c r="G30" s="17">
        <f>MAX(0,G29*(1+Calculator!$B$22-Calculator!$B$23))</f>
        <v/>
      </c>
      <c r="H30" s="17">
        <f>Calculator!$B$10+Calculator!$B$21*Calculator!$B$12+G30*(1-Calculator!$B$25)-G30</f>
        <v/>
      </c>
      <c r="I30" s="17">
        <f>I29-H30</f>
        <v/>
      </c>
      <c r="J30" s="18">
        <f>IF(AND(I29&gt;0,I30&lt;=0,H30&gt;0),(A30-1)+I29/H30,"")</f>
        <v/>
      </c>
    </row>
    <row r="31">
      <c r="A31" t="n">
        <v>30</v>
      </c>
      <c r="B31" s="17">
        <f>MAX(0,B30*(1+Calculator!$B$7-Calculator!$B$8))</f>
        <v/>
      </c>
      <c r="C31" s="17">
        <f>Calculator!$B$10+MAX(0,Calculator!$B$11)*Calculator!$B$12+B31*(1-Calculator!$B$25)-B31</f>
        <v/>
      </c>
      <c r="D31" s="17">
        <f>D30-C31</f>
        <v/>
      </c>
      <c r="E31" s="18">
        <f>IF(AND(D30&gt;0,D31&lt;=0,C31&gt;0),(A31-1)+D30/C31,"")</f>
        <v/>
      </c>
      <c r="G31" s="17">
        <f>MAX(0,G30*(1+Calculator!$B$22-Calculator!$B$23))</f>
        <v/>
      </c>
      <c r="H31" s="17">
        <f>Calculator!$B$10+Calculator!$B$21*Calculator!$B$12+G31*(1-Calculator!$B$25)-G31</f>
        <v/>
      </c>
      <c r="I31" s="17">
        <f>I30-H31</f>
        <v/>
      </c>
      <c r="J31" s="18">
        <f>IF(AND(I30&gt;0,I31&lt;=0,H31&gt;0),(A31-1)+I30/H31,"")</f>
        <v/>
      </c>
    </row>
    <row r="32">
      <c r="A32" t="n">
        <v>31</v>
      </c>
      <c r="B32" s="17">
        <f>MAX(0,B31*(1+Calculator!$B$7-Calculator!$B$8))</f>
        <v/>
      </c>
      <c r="C32" s="17">
        <f>Calculator!$B$10+MAX(0,Calculator!$B$11)*Calculator!$B$12+B32*(1-Calculator!$B$25)-B32</f>
        <v/>
      </c>
      <c r="D32" s="17">
        <f>D31-C32</f>
        <v/>
      </c>
      <c r="E32" s="18">
        <f>IF(AND(D31&gt;0,D32&lt;=0,C32&gt;0),(A32-1)+D31/C32,"")</f>
        <v/>
      </c>
      <c r="G32" s="17">
        <f>MAX(0,G31*(1+Calculator!$B$22-Calculator!$B$23))</f>
        <v/>
      </c>
      <c r="H32" s="17">
        <f>Calculator!$B$10+Calculator!$B$21*Calculator!$B$12+G32*(1-Calculator!$B$25)-G32</f>
        <v/>
      </c>
      <c r="I32" s="17">
        <f>I31-H32</f>
        <v/>
      </c>
      <c r="J32" s="18">
        <f>IF(AND(I31&gt;0,I32&lt;=0,H32&gt;0),(A32-1)+I31/H32,"")</f>
        <v/>
      </c>
    </row>
    <row r="33">
      <c r="A33" t="n">
        <v>32</v>
      </c>
      <c r="B33" s="17">
        <f>MAX(0,B32*(1+Calculator!$B$7-Calculator!$B$8))</f>
        <v/>
      </c>
      <c r="C33" s="17">
        <f>Calculator!$B$10+MAX(0,Calculator!$B$11)*Calculator!$B$12+B33*(1-Calculator!$B$25)-B33</f>
        <v/>
      </c>
      <c r="D33" s="17">
        <f>D32-C33</f>
        <v/>
      </c>
      <c r="E33" s="18">
        <f>IF(AND(D32&gt;0,D33&lt;=0,C33&gt;0),(A33-1)+D32/C33,"")</f>
        <v/>
      </c>
      <c r="G33" s="17">
        <f>MAX(0,G32*(1+Calculator!$B$22-Calculator!$B$23))</f>
        <v/>
      </c>
      <c r="H33" s="17">
        <f>Calculator!$B$10+Calculator!$B$21*Calculator!$B$12+G33*(1-Calculator!$B$25)-G33</f>
        <v/>
      </c>
      <c r="I33" s="17">
        <f>I32-H33</f>
        <v/>
      </c>
      <c r="J33" s="18">
        <f>IF(AND(I32&gt;0,I33&lt;=0,H33&gt;0),(A33-1)+I32/H33,"")</f>
        <v/>
      </c>
    </row>
    <row r="34">
      <c r="A34" t="n">
        <v>33</v>
      </c>
      <c r="B34" s="17">
        <f>MAX(0,B33*(1+Calculator!$B$7-Calculator!$B$8))</f>
        <v/>
      </c>
      <c r="C34" s="17">
        <f>Calculator!$B$10+MAX(0,Calculator!$B$11)*Calculator!$B$12+B34*(1-Calculator!$B$25)-B34</f>
        <v/>
      </c>
      <c r="D34" s="17">
        <f>D33-C34</f>
        <v/>
      </c>
      <c r="E34" s="18">
        <f>IF(AND(D33&gt;0,D34&lt;=0,C34&gt;0),(A34-1)+D33/C34,"")</f>
        <v/>
      </c>
      <c r="G34" s="17">
        <f>MAX(0,G33*(1+Calculator!$B$22-Calculator!$B$23))</f>
        <v/>
      </c>
      <c r="H34" s="17">
        <f>Calculator!$B$10+Calculator!$B$21*Calculator!$B$12+G34*(1-Calculator!$B$25)-G34</f>
        <v/>
      </c>
      <c r="I34" s="17">
        <f>I33-H34</f>
        <v/>
      </c>
      <c r="J34" s="18">
        <f>IF(AND(I33&gt;0,I34&lt;=0,H34&gt;0),(A34-1)+I33/H34,"")</f>
        <v/>
      </c>
    </row>
    <row r="35">
      <c r="A35" t="n">
        <v>34</v>
      </c>
      <c r="B35" s="17">
        <f>MAX(0,B34*(1+Calculator!$B$7-Calculator!$B$8))</f>
        <v/>
      </c>
      <c r="C35" s="17">
        <f>Calculator!$B$10+MAX(0,Calculator!$B$11)*Calculator!$B$12+B35*(1-Calculator!$B$25)-B35</f>
        <v/>
      </c>
      <c r="D35" s="17">
        <f>D34-C35</f>
        <v/>
      </c>
      <c r="E35" s="18">
        <f>IF(AND(D34&gt;0,D35&lt;=0,C35&gt;0),(A35-1)+D34/C35,"")</f>
        <v/>
      </c>
      <c r="G35" s="17">
        <f>MAX(0,G34*(1+Calculator!$B$22-Calculator!$B$23))</f>
        <v/>
      </c>
      <c r="H35" s="17">
        <f>Calculator!$B$10+Calculator!$B$21*Calculator!$B$12+G35*(1-Calculator!$B$25)-G35</f>
        <v/>
      </c>
      <c r="I35" s="17">
        <f>I34-H35</f>
        <v/>
      </c>
      <c r="J35" s="18">
        <f>IF(AND(I34&gt;0,I35&lt;=0,H35&gt;0),(A35-1)+I34/H35,"")</f>
        <v/>
      </c>
    </row>
    <row r="36">
      <c r="A36" t="n">
        <v>35</v>
      </c>
      <c r="B36" s="17">
        <f>MAX(0,B35*(1+Calculator!$B$7-Calculator!$B$8))</f>
        <v/>
      </c>
      <c r="C36" s="17">
        <f>Calculator!$B$10+MAX(0,Calculator!$B$11)*Calculator!$B$12+B36*(1-Calculator!$B$25)-B36</f>
        <v/>
      </c>
      <c r="D36" s="17">
        <f>D35-C36</f>
        <v/>
      </c>
      <c r="E36" s="18">
        <f>IF(AND(D35&gt;0,D36&lt;=0,C36&gt;0),(A36-1)+D35/C36,"")</f>
        <v/>
      </c>
      <c r="G36" s="17">
        <f>MAX(0,G35*(1+Calculator!$B$22-Calculator!$B$23))</f>
        <v/>
      </c>
      <c r="H36" s="17">
        <f>Calculator!$B$10+Calculator!$B$21*Calculator!$B$12+G36*(1-Calculator!$B$25)-G36</f>
        <v/>
      </c>
      <c r="I36" s="17">
        <f>I35-H36</f>
        <v/>
      </c>
      <c r="J36" s="18">
        <f>IF(AND(I35&gt;0,I36&lt;=0,H36&gt;0),(A36-1)+I35/H36,"")</f>
        <v/>
      </c>
    </row>
    <row r="37">
      <c r="A37" t="n">
        <v>36</v>
      </c>
      <c r="B37" s="17">
        <f>MAX(0,B36*(1+Calculator!$B$7-Calculator!$B$8))</f>
        <v/>
      </c>
      <c r="C37" s="17">
        <f>Calculator!$B$10+MAX(0,Calculator!$B$11)*Calculator!$B$12+B37*(1-Calculator!$B$25)-B37</f>
        <v/>
      </c>
      <c r="D37" s="17">
        <f>D36-C37</f>
        <v/>
      </c>
      <c r="E37" s="18">
        <f>IF(AND(D36&gt;0,D37&lt;=0,C37&gt;0),(A37-1)+D36/C37,"")</f>
        <v/>
      </c>
      <c r="G37" s="17">
        <f>MAX(0,G36*(1+Calculator!$B$22-Calculator!$B$23))</f>
        <v/>
      </c>
      <c r="H37" s="17">
        <f>Calculator!$B$10+Calculator!$B$21*Calculator!$B$12+G37*(1-Calculator!$B$25)-G37</f>
        <v/>
      </c>
      <c r="I37" s="17">
        <f>I36-H37</f>
        <v/>
      </c>
      <c r="J37" s="18">
        <f>IF(AND(I36&gt;0,I37&lt;=0,H37&gt;0),(A37-1)+I36/H37,"")</f>
        <v/>
      </c>
    </row>
    <row r="38">
      <c r="A38" t="n">
        <v>37</v>
      </c>
      <c r="B38" s="17">
        <f>MAX(0,B37*(1+Calculator!$B$7-Calculator!$B$8))</f>
        <v/>
      </c>
      <c r="C38" s="17">
        <f>Calculator!$B$10+MAX(0,Calculator!$B$11)*Calculator!$B$12+B38*(1-Calculator!$B$25)-B38</f>
        <v/>
      </c>
      <c r="D38" s="17">
        <f>D37-C38</f>
        <v/>
      </c>
      <c r="E38" s="18">
        <f>IF(AND(D37&gt;0,D38&lt;=0,C38&gt;0),(A38-1)+D37/C38,"")</f>
        <v/>
      </c>
      <c r="G38" s="17">
        <f>MAX(0,G37*(1+Calculator!$B$22-Calculator!$B$23))</f>
        <v/>
      </c>
      <c r="H38" s="17">
        <f>Calculator!$B$10+Calculator!$B$21*Calculator!$B$12+G38*(1-Calculator!$B$25)-G38</f>
        <v/>
      </c>
      <c r="I38" s="17">
        <f>I37-H38</f>
        <v/>
      </c>
      <c r="J38" s="18">
        <f>IF(AND(I37&gt;0,I38&lt;=0,H38&gt;0),(A38-1)+I37/H38,"")</f>
        <v/>
      </c>
    </row>
    <row r="39">
      <c r="A39" t="n">
        <v>38</v>
      </c>
      <c r="B39" s="17">
        <f>MAX(0,B38*(1+Calculator!$B$7-Calculator!$B$8))</f>
        <v/>
      </c>
      <c r="C39" s="17">
        <f>Calculator!$B$10+MAX(0,Calculator!$B$11)*Calculator!$B$12+B39*(1-Calculator!$B$25)-B39</f>
        <v/>
      </c>
      <c r="D39" s="17">
        <f>D38-C39</f>
        <v/>
      </c>
      <c r="E39" s="18">
        <f>IF(AND(D38&gt;0,D39&lt;=0,C39&gt;0),(A39-1)+D38/C39,"")</f>
        <v/>
      </c>
      <c r="G39" s="17">
        <f>MAX(0,G38*(1+Calculator!$B$22-Calculator!$B$23))</f>
        <v/>
      </c>
      <c r="H39" s="17">
        <f>Calculator!$B$10+Calculator!$B$21*Calculator!$B$12+G39*(1-Calculator!$B$25)-G39</f>
        <v/>
      </c>
      <c r="I39" s="17">
        <f>I38-H39</f>
        <v/>
      </c>
      <c r="J39" s="18">
        <f>IF(AND(I38&gt;0,I39&lt;=0,H39&gt;0),(A39-1)+I38/H39,"")</f>
        <v/>
      </c>
    </row>
    <row r="40">
      <c r="A40" t="n">
        <v>39</v>
      </c>
      <c r="B40" s="17">
        <f>MAX(0,B39*(1+Calculator!$B$7-Calculator!$B$8))</f>
        <v/>
      </c>
      <c r="C40" s="17">
        <f>Calculator!$B$10+MAX(0,Calculator!$B$11)*Calculator!$B$12+B40*(1-Calculator!$B$25)-B40</f>
        <v/>
      </c>
      <c r="D40" s="17">
        <f>D39-C40</f>
        <v/>
      </c>
      <c r="E40" s="18">
        <f>IF(AND(D39&gt;0,D40&lt;=0,C40&gt;0),(A40-1)+D39/C40,"")</f>
        <v/>
      </c>
      <c r="G40" s="17">
        <f>MAX(0,G39*(1+Calculator!$B$22-Calculator!$B$23))</f>
        <v/>
      </c>
      <c r="H40" s="17">
        <f>Calculator!$B$10+Calculator!$B$21*Calculator!$B$12+G40*(1-Calculator!$B$25)-G40</f>
        <v/>
      </c>
      <c r="I40" s="17">
        <f>I39-H40</f>
        <v/>
      </c>
      <c r="J40" s="18">
        <f>IF(AND(I39&gt;0,I40&lt;=0,H40&gt;0),(A40-1)+I39/H40,"")</f>
        <v/>
      </c>
    </row>
    <row r="41">
      <c r="A41" t="n">
        <v>40</v>
      </c>
      <c r="B41" s="17">
        <f>MAX(0,B40*(1+Calculator!$B$7-Calculator!$B$8))</f>
        <v/>
      </c>
      <c r="C41" s="17">
        <f>Calculator!$B$10+MAX(0,Calculator!$B$11)*Calculator!$B$12+B41*(1-Calculator!$B$25)-B41</f>
        <v/>
      </c>
      <c r="D41" s="17">
        <f>D40-C41</f>
        <v/>
      </c>
      <c r="E41" s="18">
        <f>IF(AND(D40&gt;0,D41&lt;=0,C41&gt;0),(A41-1)+D40/C41,"")</f>
        <v/>
      </c>
      <c r="G41" s="17">
        <f>MAX(0,G40*(1+Calculator!$B$22-Calculator!$B$23))</f>
        <v/>
      </c>
      <c r="H41" s="17">
        <f>Calculator!$B$10+Calculator!$B$21*Calculator!$B$12+G41*(1-Calculator!$B$25)-G41</f>
        <v/>
      </c>
      <c r="I41" s="17">
        <f>I40-H41</f>
        <v/>
      </c>
      <c r="J41" s="18">
        <f>IF(AND(I40&gt;0,I41&lt;=0,H41&gt;0),(A41-1)+I40/H41,"")</f>
        <v/>
      </c>
    </row>
    <row r="42">
      <c r="A42" t="n">
        <v>41</v>
      </c>
      <c r="B42" s="17">
        <f>MAX(0,B41*(1+Calculator!$B$7-Calculator!$B$8))</f>
        <v/>
      </c>
      <c r="C42" s="17">
        <f>Calculator!$B$10+MAX(0,Calculator!$B$11)*Calculator!$B$12+B42*(1-Calculator!$B$25)-B42</f>
        <v/>
      </c>
      <c r="D42" s="17">
        <f>D41-C42</f>
        <v/>
      </c>
      <c r="E42" s="18">
        <f>IF(AND(D41&gt;0,D42&lt;=0,C42&gt;0),(A42-1)+D41/C42,"")</f>
        <v/>
      </c>
      <c r="G42" s="17">
        <f>MAX(0,G41*(1+Calculator!$B$22-Calculator!$B$23))</f>
        <v/>
      </c>
      <c r="H42" s="17">
        <f>Calculator!$B$10+Calculator!$B$21*Calculator!$B$12+G42*(1-Calculator!$B$25)-G42</f>
        <v/>
      </c>
      <c r="I42" s="17">
        <f>I41-H42</f>
        <v/>
      </c>
      <c r="J42" s="18">
        <f>IF(AND(I41&gt;0,I42&lt;=0,H42&gt;0),(A42-1)+I41/H42,"")</f>
        <v/>
      </c>
    </row>
    <row r="43">
      <c r="A43" t="n">
        <v>42</v>
      </c>
      <c r="B43" s="17">
        <f>MAX(0,B42*(1+Calculator!$B$7-Calculator!$B$8))</f>
        <v/>
      </c>
      <c r="C43" s="17">
        <f>Calculator!$B$10+MAX(0,Calculator!$B$11)*Calculator!$B$12+B43*(1-Calculator!$B$25)-B43</f>
        <v/>
      </c>
      <c r="D43" s="17">
        <f>D42-C43</f>
        <v/>
      </c>
      <c r="E43" s="18">
        <f>IF(AND(D42&gt;0,D43&lt;=0,C43&gt;0),(A43-1)+D42/C43,"")</f>
        <v/>
      </c>
      <c r="G43" s="17">
        <f>MAX(0,G42*(1+Calculator!$B$22-Calculator!$B$23))</f>
        <v/>
      </c>
      <c r="H43" s="17">
        <f>Calculator!$B$10+Calculator!$B$21*Calculator!$B$12+G43*(1-Calculator!$B$25)-G43</f>
        <v/>
      </c>
      <c r="I43" s="17">
        <f>I42-H43</f>
        <v/>
      </c>
      <c r="J43" s="18">
        <f>IF(AND(I42&gt;0,I43&lt;=0,H43&gt;0),(A43-1)+I42/H43,"")</f>
        <v/>
      </c>
    </row>
    <row r="44">
      <c r="A44" t="n">
        <v>43</v>
      </c>
      <c r="B44" s="17">
        <f>MAX(0,B43*(1+Calculator!$B$7-Calculator!$B$8))</f>
        <v/>
      </c>
      <c r="C44" s="17">
        <f>Calculator!$B$10+MAX(0,Calculator!$B$11)*Calculator!$B$12+B44*(1-Calculator!$B$25)-B44</f>
        <v/>
      </c>
      <c r="D44" s="17">
        <f>D43-C44</f>
        <v/>
      </c>
      <c r="E44" s="18">
        <f>IF(AND(D43&gt;0,D44&lt;=0,C44&gt;0),(A44-1)+D43/C44,"")</f>
        <v/>
      </c>
      <c r="G44" s="17">
        <f>MAX(0,G43*(1+Calculator!$B$22-Calculator!$B$23))</f>
        <v/>
      </c>
      <c r="H44" s="17">
        <f>Calculator!$B$10+Calculator!$B$21*Calculator!$B$12+G44*(1-Calculator!$B$25)-G44</f>
        <v/>
      </c>
      <c r="I44" s="17">
        <f>I43-H44</f>
        <v/>
      </c>
      <c r="J44" s="18">
        <f>IF(AND(I43&gt;0,I44&lt;=0,H44&gt;0),(A44-1)+I43/H44,"")</f>
        <v/>
      </c>
    </row>
    <row r="45">
      <c r="A45" t="n">
        <v>44</v>
      </c>
      <c r="B45" s="17">
        <f>MAX(0,B44*(1+Calculator!$B$7-Calculator!$B$8))</f>
        <v/>
      </c>
      <c r="C45" s="17">
        <f>Calculator!$B$10+MAX(0,Calculator!$B$11)*Calculator!$B$12+B45*(1-Calculator!$B$25)-B45</f>
        <v/>
      </c>
      <c r="D45" s="17">
        <f>D44-C45</f>
        <v/>
      </c>
      <c r="E45" s="18">
        <f>IF(AND(D44&gt;0,D45&lt;=0,C45&gt;0),(A45-1)+D44/C45,"")</f>
        <v/>
      </c>
      <c r="G45" s="17">
        <f>MAX(0,G44*(1+Calculator!$B$22-Calculator!$B$23))</f>
        <v/>
      </c>
      <c r="H45" s="17">
        <f>Calculator!$B$10+Calculator!$B$21*Calculator!$B$12+G45*(1-Calculator!$B$25)-G45</f>
        <v/>
      </c>
      <c r="I45" s="17">
        <f>I44-H45</f>
        <v/>
      </c>
      <c r="J45" s="18">
        <f>IF(AND(I44&gt;0,I45&lt;=0,H45&gt;0),(A45-1)+I44/H45,"")</f>
        <v/>
      </c>
    </row>
    <row r="46">
      <c r="A46" t="n">
        <v>45</v>
      </c>
      <c r="B46" s="17">
        <f>MAX(0,B45*(1+Calculator!$B$7-Calculator!$B$8))</f>
        <v/>
      </c>
      <c r="C46" s="17">
        <f>Calculator!$B$10+MAX(0,Calculator!$B$11)*Calculator!$B$12+B46*(1-Calculator!$B$25)-B46</f>
        <v/>
      </c>
      <c r="D46" s="17">
        <f>D45-C46</f>
        <v/>
      </c>
      <c r="E46" s="18">
        <f>IF(AND(D45&gt;0,D46&lt;=0,C46&gt;0),(A46-1)+D45/C46,"")</f>
        <v/>
      </c>
      <c r="G46" s="17">
        <f>MAX(0,G45*(1+Calculator!$B$22-Calculator!$B$23))</f>
        <v/>
      </c>
      <c r="H46" s="17">
        <f>Calculator!$B$10+Calculator!$B$21*Calculator!$B$12+G46*(1-Calculator!$B$25)-G46</f>
        <v/>
      </c>
      <c r="I46" s="17">
        <f>I45-H46</f>
        <v/>
      </c>
      <c r="J46" s="18">
        <f>IF(AND(I45&gt;0,I46&lt;=0,H46&gt;0),(A46-1)+I45/H46,"")</f>
        <v/>
      </c>
    </row>
    <row r="47">
      <c r="A47" t="n">
        <v>46</v>
      </c>
      <c r="B47" s="17">
        <f>MAX(0,B46*(1+Calculator!$B$7-Calculator!$B$8))</f>
        <v/>
      </c>
      <c r="C47" s="17">
        <f>Calculator!$B$10+MAX(0,Calculator!$B$11)*Calculator!$B$12+B47*(1-Calculator!$B$25)-B47</f>
        <v/>
      </c>
      <c r="D47" s="17">
        <f>D46-C47</f>
        <v/>
      </c>
      <c r="E47" s="18">
        <f>IF(AND(D46&gt;0,D47&lt;=0,C47&gt;0),(A47-1)+D46/C47,"")</f>
        <v/>
      </c>
      <c r="G47" s="17">
        <f>MAX(0,G46*(1+Calculator!$B$22-Calculator!$B$23))</f>
        <v/>
      </c>
      <c r="H47" s="17">
        <f>Calculator!$B$10+Calculator!$B$21*Calculator!$B$12+G47*(1-Calculator!$B$25)-G47</f>
        <v/>
      </c>
      <c r="I47" s="17">
        <f>I46-H47</f>
        <v/>
      </c>
      <c r="J47" s="18">
        <f>IF(AND(I46&gt;0,I47&lt;=0,H47&gt;0),(A47-1)+I46/H47,"")</f>
        <v/>
      </c>
    </row>
    <row r="48">
      <c r="A48" t="n">
        <v>47</v>
      </c>
      <c r="B48" s="17">
        <f>MAX(0,B47*(1+Calculator!$B$7-Calculator!$B$8))</f>
        <v/>
      </c>
      <c r="C48" s="17">
        <f>Calculator!$B$10+MAX(0,Calculator!$B$11)*Calculator!$B$12+B48*(1-Calculator!$B$25)-B48</f>
        <v/>
      </c>
      <c r="D48" s="17">
        <f>D47-C48</f>
        <v/>
      </c>
      <c r="E48" s="18">
        <f>IF(AND(D47&gt;0,D48&lt;=0,C48&gt;0),(A48-1)+D47/C48,"")</f>
        <v/>
      </c>
      <c r="G48" s="17">
        <f>MAX(0,G47*(1+Calculator!$B$22-Calculator!$B$23))</f>
        <v/>
      </c>
      <c r="H48" s="17">
        <f>Calculator!$B$10+Calculator!$B$21*Calculator!$B$12+G48*(1-Calculator!$B$25)-G48</f>
        <v/>
      </c>
      <c r="I48" s="17">
        <f>I47-H48</f>
        <v/>
      </c>
      <c r="J48" s="18">
        <f>IF(AND(I47&gt;0,I48&lt;=0,H48&gt;0),(A48-1)+I47/H48,"")</f>
        <v/>
      </c>
    </row>
    <row r="49">
      <c r="A49" t="n">
        <v>48</v>
      </c>
      <c r="B49" s="17">
        <f>MAX(0,B48*(1+Calculator!$B$7-Calculator!$B$8))</f>
        <v/>
      </c>
      <c r="C49" s="17">
        <f>Calculator!$B$10+MAX(0,Calculator!$B$11)*Calculator!$B$12+B49*(1-Calculator!$B$25)-B49</f>
        <v/>
      </c>
      <c r="D49" s="17">
        <f>D48-C49</f>
        <v/>
      </c>
      <c r="E49" s="18">
        <f>IF(AND(D48&gt;0,D49&lt;=0,C49&gt;0),(A49-1)+D48/C49,"")</f>
        <v/>
      </c>
      <c r="G49" s="17">
        <f>MAX(0,G48*(1+Calculator!$B$22-Calculator!$B$23))</f>
        <v/>
      </c>
      <c r="H49" s="17">
        <f>Calculator!$B$10+Calculator!$B$21*Calculator!$B$12+G49*(1-Calculator!$B$25)-G49</f>
        <v/>
      </c>
      <c r="I49" s="17">
        <f>I48-H49</f>
        <v/>
      </c>
      <c r="J49" s="18">
        <f>IF(AND(I48&gt;0,I49&lt;=0,H49&gt;0),(A49-1)+I48/H49,"")</f>
        <v/>
      </c>
    </row>
    <row r="50">
      <c r="A50" t="n">
        <v>49</v>
      </c>
      <c r="B50" s="17">
        <f>MAX(0,B49*(1+Calculator!$B$7-Calculator!$B$8))</f>
        <v/>
      </c>
      <c r="C50" s="17">
        <f>Calculator!$B$10+MAX(0,Calculator!$B$11)*Calculator!$B$12+B50*(1-Calculator!$B$25)-B50</f>
        <v/>
      </c>
      <c r="D50" s="17">
        <f>D49-C50</f>
        <v/>
      </c>
      <c r="E50" s="18">
        <f>IF(AND(D49&gt;0,D50&lt;=0,C50&gt;0),(A50-1)+D49/C50,"")</f>
        <v/>
      </c>
      <c r="G50" s="17">
        <f>MAX(0,G49*(1+Calculator!$B$22-Calculator!$B$23))</f>
        <v/>
      </c>
      <c r="H50" s="17">
        <f>Calculator!$B$10+Calculator!$B$21*Calculator!$B$12+G50*(1-Calculator!$B$25)-G50</f>
        <v/>
      </c>
      <c r="I50" s="17">
        <f>I49-H50</f>
        <v/>
      </c>
      <c r="J50" s="18">
        <f>IF(AND(I49&gt;0,I50&lt;=0,H50&gt;0),(A50-1)+I49/H50,"")</f>
        <v/>
      </c>
    </row>
    <row r="51">
      <c r="A51" t="n">
        <v>50</v>
      </c>
      <c r="B51" s="17">
        <f>MAX(0,B50*(1+Calculator!$B$7-Calculator!$B$8))</f>
        <v/>
      </c>
      <c r="C51" s="17">
        <f>Calculator!$B$10+MAX(0,Calculator!$B$11)*Calculator!$B$12+B51*(1-Calculator!$B$25)-B51</f>
        <v/>
      </c>
      <c r="D51" s="17">
        <f>D50-C51</f>
        <v/>
      </c>
      <c r="E51" s="18">
        <f>IF(AND(D50&gt;0,D51&lt;=0,C51&gt;0),(A51-1)+D50/C51,"")</f>
        <v/>
      </c>
      <c r="G51" s="17">
        <f>MAX(0,G50*(1+Calculator!$B$22-Calculator!$B$23))</f>
        <v/>
      </c>
      <c r="H51" s="17">
        <f>Calculator!$B$10+Calculator!$B$21*Calculator!$B$12+G51*(1-Calculator!$B$25)-G51</f>
        <v/>
      </c>
      <c r="I51" s="17">
        <f>I50-H51</f>
        <v/>
      </c>
      <c r="J51" s="18">
        <f>IF(AND(I50&gt;0,I51&lt;=0,H51&gt;0),(A51-1)+I50/H51,"")</f>
        <v/>
      </c>
    </row>
    <row r="52">
      <c r="A52" t="n">
        <v>51</v>
      </c>
      <c r="B52" s="17">
        <f>MAX(0,B51*(1+Calculator!$B$7-Calculator!$B$8))</f>
        <v/>
      </c>
      <c r="C52" s="17">
        <f>Calculator!$B$10+MAX(0,Calculator!$B$11)*Calculator!$B$12+B52*(1-Calculator!$B$25)-B52</f>
        <v/>
      </c>
      <c r="D52" s="17">
        <f>D51-C52</f>
        <v/>
      </c>
      <c r="E52" s="18">
        <f>IF(AND(D51&gt;0,D52&lt;=0,C52&gt;0),(A52-1)+D51/C52,"")</f>
        <v/>
      </c>
      <c r="G52" s="17">
        <f>MAX(0,G51*(1+Calculator!$B$22-Calculator!$B$23))</f>
        <v/>
      </c>
      <c r="H52" s="17">
        <f>Calculator!$B$10+Calculator!$B$21*Calculator!$B$12+G52*(1-Calculator!$B$25)-G52</f>
        <v/>
      </c>
      <c r="I52" s="17">
        <f>I51-H52</f>
        <v/>
      </c>
      <c r="J52" s="18">
        <f>IF(AND(I51&gt;0,I52&lt;=0,H52&gt;0),(A52-1)+I51/H52,"")</f>
        <v/>
      </c>
    </row>
    <row r="53">
      <c r="A53" t="n">
        <v>52</v>
      </c>
      <c r="B53" s="17">
        <f>MAX(0,B52*(1+Calculator!$B$7-Calculator!$B$8))</f>
        <v/>
      </c>
      <c r="C53" s="17">
        <f>Calculator!$B$10+MAX(0,Calculator!$B$11)*Calculator!$B$12+B53*(1-Calculator!$B$25)-B53</f>
        <v/>
      </c>
      <c r="D53" s="17">
        <f>D52-C53</f>
        <v/>
      </c>
      <c r="E53" s="18">
        <f>IF(AND(D52&gt;0,D53&lt;=0,C53&gt;0),(A53-1)+D52/C53,"")</f>
        <v/>
      </c>
      <c r="G53" s="17">
        <f>MAX(0,G52*(1+Calculator!$B$22-Calculator!$B$23))</f>
        <v/>
      </c>
      <c r="H53" s="17">
        <f>Calculator!$B$10+Calculator!$B$21*Calculator!$B$12+G53*(1-Calculator!$B$25)-G53</f>
        <v/>
      </c>
      <c r="I53" s="17">
        <f>I52-H53</f>
        <v/>
      </c>
      <c r="J53" s="18">
        <f>IF(AND(I52&gt;0,I53&lt;=0,H53&gt;0),(A53-1)+I52/H53,"")</f>
        <v/>
      </c>
    </row>
    <row r="54">
      <c r="A54" t="n">
        <v>53</v>
      </c>
      <c r="B54" s="17">
        <f>MAX(0,B53*(1+Calculator!$B$7-Calculator!$B$8))</f>
        <v/>
      </c>
      <c r="C54" s="17">
        <f>Calculator!$B$10+MAX(0,Calculator!$B$11)*Calculator!$B$12+B54*(1-Calculator!$B$25)-B54</f>
        <v/>
      </c>
      <c r="D54" s="17">
        <f>D53-C54</f>
        <v/>
      </c>
      <c r="E54" s="18">
        <f>IF(AND(D53&gt;0,D54&lt;=0,C54&gt;0),(A54-1)+D53/C54,"")</f>
        <v/>
      </c>
      <c r="G54" s="17">
        <f>MAX(0,G53*(1+Calculator!$B$22-Calculator!$B$23))</f>
        <v/>
      </c>
      <c r="H54" s="17">
        <f>Calculator!$B$10+Calculator!$B$21*Calculator!$B$12+G54*(1-Calculator!$B$25)-G54</f>
        <v/>
      </c>
      <c r="I54" s="17">
        <f>I53-H54</f>
        <v/>
      </c>
      <c r="J54" s="18">
        <f>IF(AND(I53&gt;0,I54&lt;=0,H54&gt;0),(A54-1)+I53/H54,"")</f>
        <v/>
      </c>
    </row>
    <row r="55">
      <c r="A55" t="n">
        <v>54</v>
      </c>
      <c r="B55" s="17">
        <f>MAX(0,B54*(1+Calculator!$B$7-Calculator!$B$8))</f>
        <v/>
      </c>
      <c r="C55" s="17">
        <f>Calculator!$B$10+MAX(0,Calculator!$B$11)*Calculator!$B$12+B55*(1-Calculator!$B$25)-B55</f>
        <v/>
      </c>
      <c r="D55" s="17">
        <f>D54-C55</f>
        <v/>
      </c>
      <c r="E55" s="18">
        <f>IF(AND(D54&gt;0,D55&lt;=0,C55&gt;0),(A55-1)+D54/C55,"")</f>
        <v/>
      </c>
      <c r="G55" s="17">
        <f>MAX(0,G54*(1+Calculator!$B$22-Calculator!$B$23))</f>
        <v/>
      </c>
      <c r="H55" s="17">
        <f>Calculator!$B$10+Calculator!$B$21*Calculator!$B$12+G55*(1-Calculator!$B$25)-G55</f>
        <v/>
      </c>
      <c r="I55" s="17">
        <f>I54-H55</f>
        <v/>
      </c>
      <c r="J55" s="18">
        <f>IF(AND(I54&gt;0,I55&lt;=0,H55&gt;0),(A55-1)+I54/H55,"")</f>
        <v/>
      </c>
    </row>
    <row r="56">
      <c r="A56" t="n">
        <v>55</v>
      </c>
      <c r="B56" s="17">
        <f>MAX(0,B55*(1+Calculator!$B$7-Calculator!$B$8))</f>
        <v/>
      </c>
      <c r="C56" s="17">
        <f>Calculator!$B$10+MAX(0,Calculator!$B$11)*Calculator!$B$12+B56*(1-Calculator!$B$25)-B56</f>
        <v/>
      </c>
      <c r="D56" s="17">
        <f>D55-C56</f>
        <v/>
      </c>
      <c r="E56" s="18">
        <f>IF(AND(D55&gt;0,D56&lt;=0,C56&gt;0),(A56-1)+D55/C56,"")</f>
        <v/>
      </c>
      <c r="G56" s="17">
        <f>MAX(0,G55*(1+Calculator!$B$22-Calculator!$B$23))</f>
        <v/>
      </c>
      <c r="H56" s="17">
        <f>Calculator!$B$10+Calculator!$B$21*Calculator!$B$12+G56*(1-Calculator!$B$25)-G56</f>
        <v/>
      </c>
      <c r="I56" s="17">
        <f>I55-H56</f>
        <v/>
      </c>
      <c r="J56" s="18">
        <f>IF(AND(I55&gt;0,I56&lt;=0,H56&gt;0),(A56-1)+I55/H56,"")</f>
        <v/>
      </c>
    </row>
    <row r="57">
      <c r="A57" t="n">
        <v>56</v>
      </c>
      <c r="B57" s="17">
        <f>MAX(0,B56*(1+Calculator!$B$7-Calculator!$B$8))</f>
        <v/>
      </c>
      <c r="C57" s="17">
        <f>Calculator!$B$10+MAX(0,Calculator!$B$11)*Calculator!$B$12+B57*(1-Calculator!$B$25)-B57</f>
        <v/>
      </c>
      <c r="D57" s="17">
        <f>D56-C57</f>
        <v/>
      </c>
      <c r="E57" s="18">
        <f>IF(AND(D56&gt;0,D57&lt;=0,C57&gt;0),(A57-1)+D56/C57,"")</f>
        <v/>
      </c>
      <c r="G57" s="17">
        <f>MAX(0,G56*(1+Calculator!$B$22-Calculator!$B$23))</f>
        <v/>
      </c>
      <c r="H57" s="17">
        <f>Calculator!$B$10+Calculator!$B$21*Calculator!$B$12+G57*(1-Calculator!$B$25)-G57</f>
        <v/>
      </c>
      <c r="I57" s="17">
        <f>I56-H57</f>
        <v/>
      </c>
      <c r="J57" s="18">
        <f>IF(AND(I56&gt;0,I57&lt;=0,H57&gt;0),(A57-1)+I56/H57,"")</f>
        <v/>
      </c>
    </row>
    <row r="58">
      <c r="A58" t="n">
        <v>57</v>
      </c>
      <c r="B58" s="17">
        <f>MAX(0,B57*(1+Calculator!$B$7-Calculator!$B$8))</f>
        <v/>
      </c>
      <c r="C58" s="17">
        <f>Calculator!$B$10+MAX(0,Calculator!$B$11)*Calculator!$B$12+B58*(1-Calculator!$B$25)-B58</f>
        <v/>
      </c>
      <c r="D58" s="17">
        <f>D57-C58</f>
        <v/>
      </c>
      <c r="E58" s="18">
        <f>IF(AND(D57&gt;0,D58&lt;=0,C58&gt;0),(A58-1)+D57/C58,"")</f>
        <v/>
      </c>
      <c r="G58" s="17">
        <f>MAX(0,G57*(1+Calculator!$B$22-Calculator!$B$23))</f>
        <v/>
      </c>
      <c r="H58" s="17">
        <f>Calculator!$B$10+Calculator!$B$21*Calculator!$B$12+G58*(1-Calculator!$B$25)-G58</f>
        <v/>
      </c>
      <c r="I58" s="17">
        <f>I57-H58</f>
        <v/>
      </c>
      <c r="J58" s="18">
        <f>IF(AND(I57&gt;0,I58&lt;=0,H58&gt;0),(A58-1)+I57/H58,"")</f>
        <v/>
      </c>
    </row>
    <row r="59">
      <c r="A59" t="n">
        <v>58</v>
      </c>
      <c r="B59" s="17">
        <f>MAX(0,B58*(1+Calculator!$B$7-Calculator!$B$8))</f>
        <v/>
      </c>
      <c r="C59" s="17">
        <f>Calculator!$B$10+MAX(0,Calculator!$B$11)*Calculator!$B$12+B59*(1-Calculator!$B$25)-B59</f>
        <v/>
      </c>
      <c r="D59" s="17">
        <f>D58-C59</f>
        <v/>
      </c>
      <c r="E59" s="18">
        <f>IF(AND(D58&gt;0,D59&lt;=0,C59&gt;0),(A59-1)+D58/C59,"")</f>
        <v/>
      </c>
      <c r="G59" s="17">
        <f>MAX(0,G58*(1+Calculator!$B$22-Calculator!$B$23))</f>
        <v/>
      </c>
      <c r="H59" s="17">
        <f>Calculator!$B$10+Calculator!$B$21*Calculator!$B$12+G59*(1-Calculator!$B$25)-G59</f>
        <v/>
      </c>
      <c r="I59" s="17">
        <f>I58-H59</f>
        <v/>
      </c>
      <c r="J59" s="18">
        <f>IF(AND(I58&gt;0,I59&lt;=0,H59&gt;0),(A59-1)+I58/H59,"")</f>
        <v/>
      </c>
    </row>
    <row r="60">
      <c r="A60" t="n">
        <v>59</v>
      </c>
      <c r="B60" s="17">
        <f>MAX(0,B59*(1+Calculator!$B$7-Calculator!$B$8))</f>
        <v/>
      </c>
      <c r="C60" s="17">
        <f>Calculator!$B$10+MAX(0,Calculator!$B$11)*Calculator!$B$12+B60*(1-Calculator!$B$25)-B60</f>
        <v/>
      </c>
      <c r="D60" s="17">
        <f>D59-C60</f>
        <v/>
      </c>
      <c r="E60" s="18">
        <f>IF(AND(D59&gt;0,D60&lt;=0,C60&gt;0),(A60-1)+D59/C60,"")</f>
        <v/>
      </c>
      <c r="G60" s="17">
        <f>MAX(0,G59*(1+Calculator!$B$22-Calculator!$B$23))</f>
        <v/>
      </c>
      <c r="H60" s="17">
        <f>Calculator!$B$10+Calculator!$B$21*Calculator!$B$12+G60*(1-Calculator!$B$25)-G60</f>
        <v/>
      </c>
      <c r="I60" s="17">
        <f>I59-H60</f>
        <v/>
      </c>
      <c r="J60" s="18">
        <f>IF(AND(I59&gt;0,I60&lt;=0,H60&gt;0),(A60-1)+I59/H60,"")</f>
        <v/>
      </c>
    </row>
    <row r="61">
      <c r="A61" t="n">
        <v>60</v>
      </c>
      <c r="B61" s="17">
        <f>MAX(0,B60*(1+Calculator!$B$7-Calculator!$B$8))</f>
        <v/>
      </c>
      <c r="C61" s="17">
        <f>Calculator!$B$10+MAX(0,Calculator!$B$11)*Calculator!$B$12+B61*(1-Calculator!$B$25)-B61</f>
        <v/>
      </c>
      <c r="D61" s="17">
        <f>D60-C61</f>
        <v/>
      </c>
      <c r="E61" s="18">
        <f>IF(AND(D60&gt;0,D61&lt;=0,C61&gt;0),(A61-1)+D60/C61,"")</f>
        <v/>
      </c>
      <c r="G61" s="17">
        <f>MAX(0,G60*(1+Calculator!$B$22-Calculator!$B$23))</f>
        <v/>
      </c>
      <c r="H61" s="17">
        <f>Calculator!$B$10+Calculator!$B$21*Calculator!$B$12+G61*(1-Calculator!$B$25)-G61</f>
        <v/>
      </c>
      <c r="I61" s="17">
        <f>I60-H61</f>
        <v/>
      </c>
      <c r="J61" s="18">
        <f>IF(AND(I60&gt;0,I61&lt;=0,H61&gt;0),(A61-1)+I60/H61,"")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Free template by Adlega</t>
        </is>
      </c>
    </row>
    <row r="2">
      <c r="A2" s="20" t="inlineStr">
        <is>
          <t>Live calculator: https://adlega.com/blog/tools/scenario/</t>
        </is>
      </c>
    </row>
    <row r="3">
      <c r="A3" s="20" t="inlineStr">
        <is>
          <t>Version: October 2026</t>
        </is>
      </c>
    </row>
    <row r="4">
      <c r="A4" s="20" t="inlineStr"/>
    </row>
    <row r="5">
      <c r="A5" s="20" t="inlineStr">
        <is>
          <t>This template is a planning aid, not tax, legal or investment advice. Check the numbers with your own advisers before you act on them.</t>
        </is>
      </c>
    </row>
    <row r="6">
      <c r="A6" s="20" t="inlineStr">
        <is>
          <t>Blue cells on a light yellow background are inputs. Every other number is a live Excel formula that mirrors the web calculator.</t>
        </is>
      </c>
    </row>
    <row r="7">
      <c r="A7" s="20" t="inlineStr"/>
    </row>
    <row r="8">
      <c r="A8" s="20" t="inlineStr">
        <is>
          <t>Each month: MRR grows by growth minus churn; costs = non-payroll costs + headcount x cost per head + MRR x (1 - gross margin); net burn = costs - MRR. 60 months simulated.</t>
        </is>
      </c>
    </row>
    <row r="9">
      <c r="A9" s="20" t="inlineStr"/>
    </row>
    <row r="10">
      <c r="A10" s="20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Scenario Planning Calculator (base case vs what-if)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